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11640" activeTab="0"/>
  </bookViews>
  <sheets>
    <sheet name="Перечень" sheetId="1" r:id="rId1"/>
  </sheets>
  <externalReferences>
    <externalReference r:id="rId4"/>
  </externalReferences>
  <definedNames>
    <definedName name="_xlnm.Print_Area" localSheetId="0">'Перечень'!$A$1:$F$116</definedName>
  </definedNames>
  <calcPr fullCalcOnLoad="1"/>
</workbook>
</file>

<file path=xl/sharedStrings.xml><?xml version="1.0" encoding="utf-8"?>
<sst xmlns="http://schemas.openxmlformats.org/spreadsheetml/2006/main" count="194" uniqueCount="165">
  <si>
    <t>№ п/п</t>
  </si>
  <si>
    <t>в том числе из:</t>
  </si>
  <si>
    <t>Объем финансирования - всего, руб.</t>
  </si>
  <si>
    <t>областного бюджета, руб.</t>
  </si>
  <si>
    <r>
      <t xml:space="preserve">ИТОГО: </t>
    </r>
    <r>
      <rPr>
        <b/>
        <sz val="14"/>
        <color indexed="22"/>
        <rFont val="Times New Roman"/>
        <family val="1"/>
      </rPr>
      <t> </t>
    </r>
  </si>
  <si>
    <t>местного        бюджета, руб.</t>
  </si>
  <si>
    <t>Наименование мероприятия (комплекса мероприятий) с количественными характеристиками</t>
  </si>
  <si>
    <t xml:space="preserve"> Приложение</t>
  </si>
  <si>
    <t>Информация о ходе реализации мероприятий перечня проектов народных инициатив на 2013 год</t>
  </si>
  <si>
    <t>Срок реализации</t>
  </si>
  <si>
    <t>ВСЕГО</t>
  </si>
  <si>
    <t>Бабагайское муниципальное образование</t>
  </si>
  <si>
    <t>Приобретение автомобиля Лада-Ларгус для дома досуга "Созвездие"</t>
  </si>
  <si>
    <t>Приобретение электрооборудования для освещения улицы Первомайской с дома № 1 до дома № 15 в с. Бабагай</t>
  </si>
  <si>
    <t>Бажирское муниципальное образование</t>
  </si>
  <si>
    <t>Приобретение железобетонных конструкций  для ограждения кладбища в  деревне Красное Поле Бажирского муниципального образования</t>
  </si>
  <si>
    <t>Монтаж и транспортировка железобетонных конструкций для ограждения кладбища  в  деревне Красное Поле Бажирского муниципального образования</t>
  </si>
  <si>
    <t>Веренское муниципальное образование</t>
  </si>
  <si>
    <t>Приобретение автомобиля Лада-Ларгус для дома досуга "Олимп"</t>
  </si>
  <si>
    <t>Приобретение окон в муниципальное бюджетное учреждение культуры Веренский центр досуга «Олимп», с. Веренка, приобретение ноутбука и принтера для Второтыретского дома досуга, с. 2-я Тыреть</t>
  </si>
  <si>
    <t xml:space="preserve">Приобретение энергосберегающих ламп для уличного освещения в с. Веренска по ул. Победы, ул. Советская и ул. Лесная </t>
  </si>
  <si>
    <t>Владимирское муниципальное образование</t>
  </si>
  <si>
    <t>Монтаж светильников уличного освещения с. Владимир по ул. Огнёвка   с 10 по 15 дом</t>
  </si>
  <si>
    <t>Приобретение детской игровой площадки в с. Владимир, ул. Лесная, около дома № 2</t>
  </si>
  <si>
    <t xml:space="preserve">Проведение водопровода на ул. 40 лет Победы, протяженностью 300 м </t>
  </si>
  <si>
    <t xml:space="preserve">Ремонт 2 колодцев (крыши, отмостков, ограждения) по ул. 40 лет Победы в с. Владимир </t>
  </si>
  <si>
    <t>Ремонт дамбы (замена трубы, отсыпка грунта) в дер. Горячий ключ</t>
  </si>
  <si>
    <t>Монтаж отопления в центре досуга «Росинка»</t>
  </si>
  <si>
    <t xml:space="preserve">Установка дорожки к стеле участникам Великой Отечественной Войны и  памятнику шахтёрам из лиственничной доски в парке Памяти  с. Владимир </t>
  </si>
  <si>
    <t>Заларинское муниципальное образование</t>
  </si>
  <si>
    <t xml:space="preserve"> Бурение и благоустройство скважины в р.п. Залари по ул. 1 Советская, 34</t>
  </si>
  <si>
    <t>Ремонт выгребных ям (замена колец) в р.п. Залари по ул. Российская возле домов № 3, № 4, № 9; ул. Орджоникидзе № 38, ул.Дзержинского № 49</t>
  </si>
  <si>
    <t xml:space="preserve">
Мероприятия по водоснабжению населения: 1) Установка емкости для летнего водопровода по ул.Красина, ремонт водокачки (замена емкости, ремонт кровли) по ул. Крылова, 74 , ремонт колодца (замена бревен) по ул. Орджоникидзе, ремонт водонапорной башни (замена емкости, ремонт кровли) по ул. Ломоносова, ремонт летнего водопровода (замена труб, протяженностью 25 м.) по ул. Дружба, установка емкостей под питьевую воду по ул.Первомайская, ул.4 Советская.</t>
  </si>
  <si>
    <t>Приобретение музыкальных инструментов для ДК "Современник" в р.п. Залари (7 наименований)</t>
  </si>
  <si>
    <t>Приобретение труб и материалов для летнего водопровода в р.п. Залари на ул. 1-я Советская, 4-я Советская, Шерагульская, Ленина, Чехова</t>
  </si>
  <si>
    <t>Устройство досчатого тротуара  вдоль дороги пер. Есенина, ул. Карла-Маркса, проулок с ул. 3 Советской на ул. 4 Советская в р.п. Залари, приобретение светодиодных деревьев, пано, новогодних елок</t>
  </si>
  <si>
    <t xml:space="preserve">Приобретение механической коммунальной щетки НТУ-1,8 для уборки дорожного полотна в р.п. Залари, телеги для трактора МТЗ-82.1, Отсыпка дороги в р.п. Залари от ул. Центральная до ул. Вишневая, протяженностью 200 м. </t>
  </si>
  <si>
    <t>Устройство автопавильонов по ул. Центральная, в районе церкви, ул. Вишневая, около м-н Солнечный, ул. Красина в районе хлебогприемного пункта, ул. Ленина, ул. Красина около ОАО "Сельскохозяйственная техника", ул. К.Маркса около дет.сада "Улыбка"</t>
  </si>
  <si>
    <t xml:space="preserve">Устройство площадок для твердо-бытовых отходов в ул.Вишневая, ул.Дзержинского,49  ул. Орджоникидзе 38, ул.Пл. Строителей около дома №1 в р.п. Залари, приобретение мусорных баков 20 шт. </t>
  </si>
  <si>
    <t>Приобретение, доставка, установка детских площадок по ул. Плеханова, ул. Рокоссовского, ул. Есенина</t>
  </si>
  <si>
    <t>Благоустройства территории поселения: обрезка тополей в р.п. Залари ул. Мичурина, ул.Чкалова, ул.Рокоссовского, ул.Комсомольская, ул.1 Советская, ул.Лазо, ул.Российская, ул.Ленина, ул.Карла-Маркса, установка указателей с наименованием улиц и номеров домов ул.Ленина, К.Маркса</t>
  </si>
  <si>
    <t>Благоустройство детских площадок в количестве 6 штук в р.п. Залари ул.Буденного, ул.Российская, ул. 1 Советская, ул. Заводская, ул.Крылова, ул.Вишневая</t>
  </si>
  <si>
    <t>Моисеевское муниципальное образование</t>
  </si>
  <si>
    <t>Приобретение двух ёмкостей из полипропилена под воду для водораздаточных павильонов в с. Моисеевка по ул. Молодежная и ул. К.Маркса</t>
  </si>
  <si>
    <t>Установка система оповещения людей при чрезвычайных ситуациях в с. Моисеевка</t>
  </si>
  <si>
    <t>Мойганское муниципальное образование</t>
  </si>
  <si>
    <t>Ремонт водопроводной сети (замена труб) по ул. Молодёжной в с.Мойган, Заларинского района</t>
  </si>
  <si>
    <t>Ремонт водонапорной башни (обшивка и утепление емкостей, установка регулирующего устройства подачи воды, замена электрооборудования) по ул. Молодёжной в с. Мойган, Заларинского района</t>
  </si>
  <si>
    <t>Новочеремховское муниципальное образование</t>
  </si>
  <si>
    <t>Приобретение и установка светильников в д. Минеева по ул. Школьная с 3 по 12 дом, пер. Клубный с 2 по 4 дом, ул. Центральная с 4 по 10 дом, ул. Солнечная с 1 по 5 дом</t>
  </si>
  <si>
    <t>Приобретение и установка  детской площадки в с. Новочеремхово по ул. Центральная между домами № 12, № 14</t>
  </si>
  <si>
    <t>Семеновское муниципальное образование</t>
  </si>
  <si>
    <t>Приобретение навесного оборудования (навески фронтального погрузчика ПБМ-800) для трактора ЮМЗ 60а</t>
  </si>
  <si>
    <t>Приобретение навесного экскаваторного оборудования ВК-7,5N для трактора ЮМЗ 60а</t>
  </si>
  <si>
    <t>Бурение скважины в д. Корсунгай по ул. Ербанова между д. 2 и д. 4</t>
  </si>
  <si>
    <t>Приобретение строительных материалов  для ремонта  ограждения кладбищ в д. Корсунгай, с. Семеновское</t>
  </si>
  <si>
    <t>Приобретение теннисного стола в Семеновский ЦД, Корсунгайский ЦД, Мейеровский ЦД, всего -3шт.</t>
  </si>
  <si>
    <t>Троицкое муниципальное образование</t>
  </si>
  <si>
    <t xml:space="preserve">Установка  ограждения  детской площадки в с. Троицк, ул. Молодежная, д. 4 Б </t>
  </si>
  <si>
    <t xml:space="preserve">Приобретение пассажирского микроавтобуса Газель для Троицкого дома досуга на 13 мест </t>
  </si>
  <si>
    <t>Приобретение мемориальной памятной доски ветерану Великой Отечественной войны Редюк И.Н. на здание Троицкой школы и учителю Сухих В.Н. на здание Сортовской школы, приобретение ограждения для памятника погибшим бойцам в д. Дмитриевка</t>
  </si>
  <si>
    <t>Приобретение оргтехники, аудио-видео аппаратуры для Троицкого Центра Досуга, приобретение краски для покраски потолков в Сортовском доме досуга и приобретение спортивного инвентаря в Заблагарский дом досуга</t>
  </si>
  <si>
    <t>Установка и приобретение автопавильона в з. Замащикова, ремонт верхнего деревянного настила плотины через р. Заларинку в с. Троицк, приобретение водораздаточной колонки в д.Сортах</t>
  </si>
  <si>
    <t>Приобретение пожарной помпы, установка системы локального оповещения населения  при чрезвычайных ситуациях в с. Троицк, приобретение уличных фонарей в количестве 20 штук для освещения ул. Центральной в д. Заблагар и ул. Центральной в д. Дмитриевка</t>
  </si>
  <si>
    <t>Тыретское муниципальное образование</t>
  </si>
  <si>
    <t>Установка ограждения сквера "Память", находящегося в р.п. Тыреть по ул. Шейная</t>
  </si>
  <si>
    <t>Устройство пешеходного перехода от м-н Солерудник до п. Тыреть-1, протяженностью 600 метров от железнодорожного полотна до ул. Подгорная</t>
  </si>
  <si>
    <t>Бурение скважины на ул. Железнодорожная около д. 10 и д. 12  в п. Тыреть-1</t>
  </si>
  <si>
    <t>Благоустройство территории около торгового комплекса "Универсам"</t>
  </si>
  <si>
    <t>Ханжиновское муниципальное образование</t>
  </si>
  <si>
    <t>Ремонт водонапорной башни в с. Ханжиново ул. Лесная</t>
  </si>
  <si>
    <t>Ремонт водонапорной башни в с. Ханжиново пер. Октябрьский</t>
  </si>
  <si>
    <t>Холмогойское муниципальное образование</t>
  </si>
  <si>
    <t>Ремонт водонапорной башни (замена емкости, четырех опор и водопроводных труб) в с. Холмогой по ул. НоваяПриобретение емкости под воду в с. Холмогой, ул. Школьная</t>
  </si>
  <si>
    <t>Приобретение трактора МТЗ-82.1</t>
  </si>
  <si>
    <t>Черемшанское муниципальное образование</t>
  </si>
  <si>
    <t>Приобретение пиломатериала для ремонта колодцев (замена обшивки) по ул. 40 лет Победы, ул. Железнодорожная  в с. Черемшанка</t>
  </si>
  <si>
    <t>Приобретение пиломатериала для ремонта ограждения кладбищ "Русского" и "Татарского" в с. Черемшанка</t>
  </si>
  <si>
    <t>Приобретение водоотводных труб в количестве 3 шт. по 6 метров для благоустройства дороги по ул. Советская, Восточная и 40 лет Победы в с. Черемшанка и ремонт моста (замена верхнего покрытия из досок) в д. Хор-Бутырено Черемшанского МО</t>
  </si>
  <si>
    <t>Приобретение компьютера для муниципального бюджетного учреждения культуры «Черемшанский ЦД»</t>
  </si>
  <si>
    <t>Приобретение музыкальной аппаратуры для муниципального бюджетного учреждения культуры «Черемшанский ЦД»</t>
  </si>
  <si>
    <t xml:space="preserve">Приобретение строительных материалов (в т. ч. краски, ДВП) для покраски муниципального бюджетного учреждения культуры «Черемшанский ЦД» </t>
  </si>
  <si>
    <t>до 5 декабря
 2013 года</t>
  </si>
  <si>
    <t>Приобретение учебной мебели, спортивного инвентаря для образовательных  и дошкольных учреждений: МБОУ Бажирская СОШ,  с. Бажир; МБОУ Новочеремховская ООШ, с. Новочеремхово; МБОУ Веренская СОШ, с. Веренка; МБОУ Второтыретская ООШ, с. Вторая Тыреть; МБОУ Заларинская ООШ, р.п. Залари; МБОУ Заларинская СОШ № 1 , р.п. Залари; МБОУ Троицкая СОШ, с. Троицк; МБОУ Хор-Тагнинская СОШ, с. Хор-Тагна; МБОУ Мойганская СОШ, с. Мойган; МБОУ Ханжиновская СОШ, с. Ханжиново; МБОУДО для детей "Детско - юношеская спортивная школа", р.п. Залари; МБДОУ "Аленушка", с. Бажир; МБДОУ детский сад № 2, р.п. Залари; МБДОУ "Сказка", р.п. Залари; МБДОУ Ханжиновский детский сад, с. Ханжиново; МБДОУ "Родничок", с. Троицк; МБДОУ "Елочка", с. Хор-Тагна; МБДОУ "Тополек", с. Владимир; МБДОУ "Светлячок", с. Тагна; МБДОУ  "Золушка", с. Илганск; МБОУ Сортовская ООШ, с. Сорты; МБОУ Семеновская СОШ, с. Семеновск; МБОУ Бабагайская СОШ, с. Бабагай.</t>
  </si>
  <si>
    <t>Приобретение технологического, игрового оборудования и оргтехники для образовательных учреждений и дошкольных учреждений Заларинского района: МБДОУ "Аленушка", с. Бажир; МБДОУ "Теремок", р.п. Залари; МБДОУ детский сад № 2, р.п. Залари; МБДОУ "Лесовичок", с. Мойган; МБДОУ "Сказка", р.п. Залари; МБДОУ Ханжиновский детский сад, с. Ханжиново; МБДОУ "Елочка", с. Хор-Тагна; МБДОУ "Лесовичок", с. Мойган; МДБОУ "Улыбка", р.п. Залари; МБОУ Сортовская ООШ, с. Сорты; МБОУ Семеновская СОШ, с. Семеновск; МБОУ Владимирская СОШ, с. Владимир; МБОУ Солерудниковская гимназия, р.п. Тыреть; МБОУ Заларинская ООШ, р.п. Залари; МБОУ Заларинская СОШ № 1, р.п. Залари; МБОУ Троицкая СОШ, с. Троицк; МБОУ Моисеевская СОШ, с. Моисеевка; МБОУ Черемшанская СОШ, с. Черемшанка; МБОУ Хор-Тагнинская СОШ, с. Хор-Тагна; МБОУ Ханжиновская СОШ с. Ханжиново, МБОУДО детей Заларинский  районный Дом детского творчества, р.п. Залари</t>
  </si>
  <si>
    <t>Приобретение мягкого инвентаря и посуды для образовательных и дошкольных учреждений Заларинского района: МБДОУ "Малыш", р.п. Залари; МБДОУ Ханжиновский детский сад, с. Ханжиново; МБДОУ "Родничок", с. Троицк; МБДОУ "Солнышко", с. Моисеевка; МБДОУ "Тополек", с. Владимир; МБДОУ "Лесовичок", с. Мойган; МБОУ Сортовская ООШ, с. Сорты; МБОУ Семеновская СОШ, с. Семеновск; МБОУ Бабагайская СОШ, с. Бабагай; МБОУ Заларинская ООШ, р.п. Залари</t>
  </si>
  <si>
    <t>Ремонт зданий (замена окон, электропроводки, окраска стен, ремонт кровли, крыльца, ограждения, овощехранилища), приобретение строительных материалов и установка видеонаблюдения в образовательных и дошкольных учреждениях Заларинского района: МБОУ "Ручеек", с. Веренка; МБОУ "Полянка", р.п. Тыреть; МБДОУ "Солнышко", с. Холмогой; МБДОУ "Родничок", с. Троицк; МБДОУ "Солнышко", с. Моисеевка; МБОУ Сортовская ООШ, с. Сорты; МБОУ Хор-Тагнинская СОШ, с. Хор-Тагна; МБОУ Солирудниковская гимназия, р.п. Тыреть; МБОУ Бажирская СОШ, с. Бажир; МБОУ Веренская СОШ, с. Веренка; МБОУ Заларинская СОШ № 1, р.п. Залари; МБОУ Новочеремховская СОШ, с. Новочеремхово, МБОУ Заларинская СОШ № 2, р.п. Залари; МБОУ Тыретская СОШ, р.п. Тыреть; МБОУ Холмогойская СОШ, с. Холмогой; МБОУ Мойганская СОШ, с. Мойган; МБОУ Тагнинская ООШ, с. Тагна.</t>
  </si>
  <si>
    <t>Ремонт фасада здания и благоустройство межпоселенческого дома культуры "Родник", р.п. Залари; Ремонт кровли в Тагнинском филиале музея в с. Тагна, благоустройство и приобретение мебели в Заларинский районный краеведческий музей, р.п. Залари</t>
  </si>
  <si>
    <t>Ремонт здания Детской школы искусств п. Залари (замена окон, ремонт кровли, окраска стен) и музыкальной школы (ремонт кровли) в п. Тыреть</t>
  </si>
  <si>
    <t>Приобретение мебели, оборудования и строительных материалов для Центральной районной библиотеки в р.п. Залари</t>
  </si>
  <si>
    <t>Муниципальное образование "Заларинский район"</t>
  </si>
  <si>
    <t>1.1</t>
  </si>
  <si>
    <t>1.2</t>
  </si>
  <si>
    <t>1.3</t>
  </si>
  <si>
    <t>1.4</t>
  </si>
  <si>
    <t>1.5</t>
  </si>
  <si>
    <t>1.6</t>
  </si>
  <si>
    <t>1.7</t>
  </si>
  <si>
    <t>2.1</t>
  </si>
  <si>
    <t>2.2</t>
  </si>
  <si>
    <t>муниципальное образование "Заларинский район"</t>
  </si>
  <si>
    <t>3.1</t>
  </si>
  <si>
    <t>3.2</t>
  </si>
  <si>
    <t>ИТОГО:  </t>
  </si>
  <si>
    <t>4.1</t>
  </si>
  <si>
    <t>4.2</t>
  </si>
  <si>
    <t>4.3</t>
  </si>
  <si>
    <t>5.1</t>
  </si>
  <si>
    <t>5.2</t>
  </si>
  <si>
    <t>5.3</t>
  </si>
  <si>
    <t>5.4</t>
  </si>
  <si>
    <t>5.5</t>
  </si>
  <si>
    <t>5.6</t>
  </si>
  <si>
    <t>5.7</t>
  </si>
  <si>
    <t>6.1</t>
  </si>
  <si>
    <t>6.2</t>
  </si>
  <si>
    <t>6.3</t>
  </si>
  <si>
    <t>6.4</t>
  </si>
  <si>
    <t>6.5</t>
  </si>
  <si>
    <t>6.6</t>
  </si>
  <si>
    <t>6.7</t>
  </si>
  <si>
    <t>6.8</t>
  </si>
  <si>
    <t>6.9</t>
  </si>
  <si>
    <t>6.10</t>
  </si>
  <si>
    <t>6.11</t>
  </si>
  <si>
    <t>6.12</t>
  </si>
  <si>
    <t>7.1</t>
  </si>
  <si>
    <t>7.2</t>
  </si>
  <si>
    <t>7.3</t>
  </si>
  <si>
    <t>7.4</t>
  </si>
  <si>
    <t>Ремонт крыльца и кровли здания Тагнинского дома досуга в д. Тагна</t>
  </si>
  <si>
    <t>Приобретение навесного оборудования (фронтального погрузчика ПФН-1) на трактор МТЗ 82.1</t>
  </si>
  <si>
    <t>8.1</t>
  </si>
  <si>
    <t>8.2</t>
  </si>
  <si>
    <t>9.1</t>
  </si>
  <si>
    <t>9.2</t>
  </si>
  <si>
    <t>10.1</t>
  </si>
  <si>
    <t>10.2</t>
  </si>
  <si>
    <t>10.3</t>
  </si>
  <si>
    <t>10.4</t>
  </si>
  <si>
    <t>10.5</t>
  </si>
  <si>
    <t>11.1</t>
  </si>
  <si>
    <t>11.2</t>
  </si>
  <si>
    <t>11.3</t>
  </si>
  <si>
    <t>11.4</t>
  </si>
  <si>
    <t>11.5</t>
  </si>
  <si>
    <t>11.6</t>
  </si>
  <si>
    <t>12.1</t>
  </si>
  <si>
    <t>12.2</t>
  </si>
  <si>
    <t>12.3</t>
  </si>
  <si>
    <t>12.4</t>
  </si>
  <si>
    <t>13.1</t>
  </si>
  <si>
    <t>13.2</t>
  </si>
  <si>
    <t>14.1</t>
  </si>
  <si>
    <t>Хор-Тагнинское муниципальное образование</t>
  </si>
  <si>
    <t>15.1</t>
  </si>
  <si>
    <t>16.1</t>
  </si>
  <si>
    <t>16.2</t>
  </si>
  <si>
    <t>16.3</t>
  </si>
  <si>
    <t>16.4</t>
  </si>
  <si>
    <t>16.5</t>
  </si>
  <si>
    <t>16.6</t>
  </si>
  <si>
    <t>Начальник отдела экономического анализа</t>
  </si>
  <si>
    <t>и прогнозирования</t>
  </si>
  <si>
    <t>по состояна 9 августа 2013 года</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</si>
</sst>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0"/>
    <numFmt numFmtId="169" formatCode="0.000000"/>
    <numFmt numFmtId="170" formatCode="0.00000"/>
    <numFmt numFmtId="171" formatCode="0.0000"/>
    <numFmt numFmtId="172" formatCode="0.000"/>
    <numFmt numFmtId="173" formatCode="0.0"/>
  </numFmts>
  <fonts count="44">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sz val="14"/>
      <color indexed="8"/>
      <name val="Times New Roman"/>
      <family val="1"/>
    </font>
    <font>
      <sz val="14"/>
      <name val="Times New Roman"/>
      <family val="1"/>
    </font>
    <font>
      <b/>
      <sz val="14"/>
      <name val="Times New Roman"/>
      <family val="1"/>
    </font>
    <font>
      <b/>
      <sz val="14"/>
      <color indexed="22"/>
      <name val="Times New Roman"/>
      <family val="1"/>
    </font>
    <font>
      <b/>
      <sz val="16"/>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4"/>
      <color rgb="FF000000"/>
      <name val="Times New Roman"/>
      <family val="1"/>
    </font>
    <font>
      <b/>
      <sz val="14"/>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0"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5"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0" fillId="23" borderId="1" applyNumberFormat="0" applyAlignment="0" applyProtection="0"/>
    <xf numFmtId="0" fontId="31" fillId="24" borderId="2" applyNumberFormat="0" applyAlignment="0" applyProtection="0"/>
    <xf numFmtId="0" fontId="32" fillId="24"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33" fillId="0" borderId="6" applyNumberFormat="0" applyFill="0" applyAlignment="0" applyProtection="0"/>
    <xf numFmtId="0" fontId="34" fillId="25" borderId="7" applyNumberFormat="0" applyAlignment="0" applyProtection="0"/>
    <xf numFmtId="0" fontId="20" fillId="0" borderId="0" applyNumberFormat="0" applyFill="0" applyBorder="0" applyAlignment="0" applyProtection="0"/>
    <xf numFmtId="0" fontId="35" fillId="26" borderId="0" applyNumberFormat="0" applyBorder="0" applyAlignment="0" applyProtection="0"/>
    <xf numFmtId="0" fontId="3" fillId="0" borderId="0" applyNumberFormat="0" applyFill="0" applyBorder="0" applyAlignment="0" applyProtection="0"/>
    <xf numFmtId="0" fontId="36" fillId="27" borderId="0" applyNumberFormat="0" applyBorder="0" applyAlignment="0" applyProtection="0"/>
    <xf numFmtId="0" fontId="37" fillId="0" borderId="0" applyNumberFormat="0" applyFill="0" applyBorder="0" applyAlignment="0" applyProtection="0"/>
    <xf numFmtId="0" fontId="0" fillId="28"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9" borderId="0" applyNumberFormat="0" applyBorder="0" applyAlignment="0" applyProtection="0"/>
  </cellStyleXfs>
  <cellXfs count="70">
    <xf numFmtId="0" fontId="0" fillId="0" borderId="0" xfId="0" applyAlignment="1">
      <alignment/>
    </xf>
    <xf numFmtId="0" fontId="6" fillId="30" borderId="10" xfId="0" applyFont="1" applyFill="1" applyBorder="1" applyAlignment="1">
      <alignment horizontal="center" vertical="center" wrapText="1"/>
    </xf>
    <xf numFmtId="0" fontId="7" fillId="30" borderId="11" xfId="0" applyFont="1" applyFill="1" applyBorder="1" applyAlignment="1">
      <alignment horizontal="left" vertical="center" wrapText="1"/>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4"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7" fillId="10" borderId="10" xfId="0" applyFont="1" applyFill="1" applyBorder="1" applyAlignment="1">
      <alignment horizontal="center" vertical="center"/>
    </xf>
    <xf numFmtId="0" fontId="6" fillId="10" borderId="10" xfId="0" applyFont="1" applyFill="1" applyBorder="1" applyAlignment="1">
      <alignment horizontal="center" vertical="center"/>
    </xf>
    <xf numFmtId="0" fontId="6" fillId="10" borderId="10" xfId="0" applyFont="1" applyFill="1" applyBorder="1" applyAlignment="1">
      <alignment horizontal="center" vertical="center" wrapText="1"/>
    </xf>
    <xf numFmtId="49" fontId="4" fillId="0" borderId="0" xfId="0" applyNumberFormat="1" applyFont="1" applyAlignment="1">
      <alignment horizontal="center" vertical="center"/>
    </xf>
    <xf numFmtId="49" fontId="6" fillId="0" borderId="0" xfId="0" applyNumberFormat="1" applyFont="1" applyAlignment="1">
      <alignment horizontal="center" vertical="center"/>
    </xf>
    <xf numFmtId="49" fontId="6" fillId="0" borderId="12" xfId="0" applyNumberFormat="1" applyFont="1" applyBorder="1" applyAlignment="1">
      <alignment horizontal="center" vertical="center" wrapText="1"/>
    </xf>
    <xf numFmtId="49" fontId="6" fillId="30" borderId="11" xfId="0" applyNumberFormat="1" applyFont="1" applyFill="1" applyBorder="1" applyAlignment="1">
      <alignment horizontal="center" vertical="center" wrapText="1"/>
    </xf>
    <xf numFmtId="49" fontId="7" fillId="10" borderId="10" xfId="0" applyNumberFormat="1" applyFont="1" applyFill="1" applyBorder="1" applyAlignment="1">
      <alignment horizontal="center" vertical="center"/>
    </xf>
    <xf numFmtId="49" fontId="6" fillId="0" borderId="10" xfId="0" applyNumberFormat="1" applyFont="1" applyBorder="1" applyAlignment="1">
      <alignment horizontal="center" vertical="center"/>
    </xf>
    <xf numFmtId="49" fontId="0" fillId="0" borderId="0" xfId="0" applyNumberFormat="1" applyAlignment="1">
      <alignment horizontal="center" vertical="center"/>
    </xf>
    <xf numFmtId="0" fontId="6" fillId="31" borderId="10" xfId="0" applyFont="1" applyFill="1" applyBorder="1" applyAlignment="1">
      <alignment horizontal="center" vertical="center" wrapText="1"/>
    </xf>
    <xf numFmtId="4" fontId="41" fillId="31" borderId="10" xfId="0" applyNumberFormat="1" applyFont="1" applyFill="1" applyBorder="1" applyAlignment="1">
      <alignment horizontal="center" vertical="center" wrapText="1"/>
    </xf>
    <xf numFmtId="4" fontId="6" fillId="31" borderId="10" xfId="0" applyNumberFormat="1" applyFont="1" applyFill="1" applyBorder="1" applyAlignment="1">
      <alignment horizontal="center" vertical="center" wrapText="1"/>
    </xf>
    <xf numFmtId="4" fontId="7" fillId="31" borderId="10" xfId="0" applyNumberFormat="1" applyFont="1" applyFill="1" applyBorder="1" applyAlignment="1">
      <alignment horizontal="center" vertical="center" wrapText="1"/>
    </xf>
    <xf numFmtId="0" fontId="41" fillId="31" borderId="10" xfId="0" applyFont="1" applyFill="1" applyBorder="1" applyAlignment="1">
      <alignment horizontal="center" vertical="center" wrapText="1"/>
    </xf>
    <xf numFmtId="0" fontId="42" fillId="31" borderId="10" xfId="0" applyFont="1" applyFill="1" applyBorder="1" applyAlignment="1">
      <alignment horizontal="center" vertical="center" wrapText="1"/>
    </xf>
    <xf numFmtId="4" fontId="43" fillId="31" borderId="10" xfId="0" applyNumberFormat="1" applyFont="1" applyFill="1" applyBorder="1" applyAlignment="1">
      <alignment horizontal="center" vertical="center" wrapText="1"/>
    </xf>
    <xf numFmtId="0" fontId="5" fillId="31" borderId="13" xfId="0" applyFont="1" applyFill="1" applyBorder="1" applyAlignment="1" applyProtection="1">
      <alignment horizontal="center" vertical="center" wrapText="1"/>
      <protection locked="0"/>
    </xf>
    <xf numFmtId="0" fontId="5" fillId="31" borderId="10" xfId="0" applyFont="1" applyFill="1" applyBorder="1" applyAlignment="1" applyProtection="1">
      <alignment horizontal="center" vertical="center" wrapText="1"/>
      <protection locked="0"/>
    </xf>
    <xf numFmtId="0" fontId="6" fillId="31" borderId="10" xfId="0" applyFont="1" applyFill="1" applyBorder="1" applyAlignment="1" applyProtection="1">
      <alignment horizontal="center" vertical="center" wrapText="1"/>
      <protection locked="0"/>
    </xf>
    <xf numFmtId="0" fontId="6" fillId="31" borderId="0" xfId="0" applyFont="1" applyFill="1" applyAlignment="1">
      <alignment horizontal="center" vertical="center" wrapText="1"/>
    </xf>
    <xf numFmtId="0" fontId="7" fillId="0" borderId="0" xfId="0" applyFont="1" applyAlignment="1">
      <alignment horizontal="center" vertical="center" wrapText="1"/>
    </xf>
    <xf numFmtId="0" fontId="6" fillId="30" borderId="0" xfId="0" applyFont="1" applyFill="1" applyAlignment="1">
      <alignment horizontal="center" vertical="center"/>
    </xf>
    <xf numFmtId="0" fontId="6" fillId="10" borderId="0" xfId="0" applyFont="1" applyFill="1" applyAlignment="1">
      <alignment horizontal="center" vertical="center"/>
    </xf>
    <xf numFmtId="49" fontId="6" fillId="0" borderId="12" xfId="0" applyNumberFormat="1" applyFont="1" applyBorder="1" applyAlignment="1">
      <alignment vertical="center" wrapText="1"/>
    </xf>
    <xf numFmtId="49" fontId="6" fillId="0" borderId="10" xfId="0" applyNumberFormat="1" applyFont="1" applyBorder="1" applyAlignment="1">
      <alignment vertical="center" wrapText="1"/>
    </xf>
    <xf numFmtId="0" fontId="7" fillId="10" borderId="10" xfId="0" applyFont="1" applyFill="1" applyBorder="1" applyAlignment="1">
      <alignment horizontal="center" vertical="center" wrapText="1"/>
    </xf>
    <xf numFmtId="49" fontId="6" fillId="0" borderId="10" xfId="0" applyNumberFormat="1" applyFont="1" applyBorder="1" applyAlignment="1">
      <alignment horizontal="center" vertical="center" wrapText="1"/>
    </xf>
    <xf numFmtId="0" fontId="7" fillId="0" borderId="14" xfId="0" applyFont="1" applyBorder="1" applyAlignment="1">
      <alignment vertical="center"/>
    </xf>
    <xf numFmtId="0" fontId="42" fillId="31" borderId="15" xfId="0" applyFont="1" applyFill="1" applyBorder="1" applyAlignment="1">
      <alignment horizontal="center" vertical="center" wrapText="1"/>
    </xf>
    <xf numFmtId="0" fontId="7" fillId="0" borderId="10" xfId="0" applyFont="1" applyBorder="1" applyAlignment="1">
      <alignment vertical="center"/>
    </xf>
    <xf numFmtId="0" fontId="6" fillId="31" borderId="15" xfId="0" applyFont="1" applyFill="1" applyBorder="1" applyAlignment="1">
      <alignment horizontal="center" vertical="center" wrapText="1"/>
    </xf>
    <xf numFmtId="0" fontId="5" fillId="31" borderId="15" xfId="0" applyFont="1" applyFill="1" applyBorder="1" applyAlignment="1" applyProtection="1">
      <alignment horizontal="center" vertical="center" wrapText="1"/>
      <protection locked="0"/>
    </xf>
    <xf numFmtId="4" fontId="6" fillId="30" borderId="11" xfId="0" applyNumberFormat="1" applyFont="1" applyFill="1" applyBorder="1" applyAlignment="1">
      <alignment horizontal="center" vertical="center" wrapText="1"/>
    </xf>
    <xf numFmtId="4" fontId="7" fillId="0" borderId="10" xfId="0" applyNumberFormat="1" applyFont="1" applyBorder="1" applyAlignment="1">
      <alignment horizontal="center" vertical="center"/>
    </xf>
    <xf numFmtId="0" fontId="6" fillId="0" borderId="0" xfId="0" applyFont="1" applyAlignment="1">
      <alignment horizontal="right" vertical="center"/>
    </xf>
    <xf numFmtId="0" fontId="6" fillId="0" borderId="0" xfId="0" applyFont="1" applyAlignment="1">
      <alignment horizontal="left"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49" fontId="6" fillId="0" borderId="15"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0" fontId="7" fillId="0" borderId="1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10" xfId="0" applyFont="1" applyBorder="1" applyAlignment="1">
      <alignment horizontal="left" vertical="center" wrapText="1"/>
    </xf>
    <xf numFmtId="0" fontId="7" fillId="0" borderId="13" xfId="0" applyFont="1" applyBorder="1" applyAlignment="1">
      <alignment horizontal="left" vertical="center"/>
    </xf>
    <xf numFmtId="0" fontId="7" fillId="0" borderId="16" xfId="0" applyFont="1" applyBorder="1" applyAlignment="1">
      <alignment horizontal="left" vertical="center"/>
    </xf>
    <xf numFmtId="0" fontId="7" fillId="0" borderId="14" xfId="0" applyFont="1" applyBorder="1" applyAlignment="1">
      <alignment horizontal="left" vertical="center"/>
    </xf>
    <xf numFmtId="0" fontId="7" fillId="0" borderId="10" xfId="0" applyFont="1" applyBorder="1" applyAlignment="1">
      <alignment horizontal="lef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13" xfId="0" applyFont="1" applyBorder="1" applyAlignment="1">
      <alignment vertical="center"/>
    </xf>
    <xf numFmtId="0" fontId="7" fillId="0" borderId="14" xfId="0" applyFont="1" applyBorder="1" applyAlignment="1">
      <alignment vertical="center"/>
    </xf>
    <xf numFmtId="49" fontId="7" fillId="0" borderId="19" xfId="0" applyNumberFormat="1" applyFont="1" applyBorder="1" applyAlignment="1">
      <alignment horizontal="center" vertical="center"/>
    </xf>
    <xf numFmtId="0" fontId="7"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aleeva\Desktop\&#1051;&#1080;&#1089;&#1090;%20Microsoft%20Excel%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sheetDataSet>
      <sheetData sheetId="0">
        <row r="10">
          <cell r="C10">
            <v>773445.92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39"/>
  <sheetViews>
    <sheetView tabSelected="1" view="pageBreakPreview" zoomScale="71" zoomScaleSheetLayoutView="71" zoomScalePageLayoutView="0" workbookViewId="0" topLeftCell="A70">
      <selection activeCell="D11" sqref="D11"/>
    </sheetView>
  </sheetViews>
  <sheetFormatPr defaultColWidth="9.00390625" defaultRowHeight="12.75"/>
  <cols>
    <col min="1" max="1" width="5.375" style="17" customWidth="1"/>
    <col min="2" max="2" width="64.25390625" style="7" customWidth="1"/>
    <col min="3" max="3" width="14.75390625" style="7" customWidth="1"/>
    <col min="4" max="4" width="24.125" style="7" customWidth="1"/>
    <col min="5" max="5" width="18.875" style="7" customWidth="1"/>
    <col min="6" max="6" width="18.00390625" style="7" customWidth="1"/>
    <col min="7" max="7" width="1.12109375" style="7" hidden="1" customWidth="1"/>
    <col min="8" max="16384" width="9.125" style="7" customWidth="1"/>
  </cols>
  <sheetData>
    <row r="1" spans="1:6" ht="18.75">
      <c r="A1" s="11"/>
      <c r="B1" s="5"/>
      <c r="C1" s="5"/>
      <c r="D1" s="5"/>
      <c r="E1" s="5"/>
      <c r="F1" s="43" t="s">
        <v>7</v>
      </c>
    </row>
    <row r="2" spans="1:6" ht="4.5" customHeight="1">
      <c r="A2" s="11"/>
      <c r="B2" s="5"/>
      <c r="C2" s="5"/>
      <c r="D2" s="5"/>
      <c r="E2" s="5"/>
      <c r="F2" s="6"/>
    </row>
    <row r="3" spans="1:7" ht="24.75" customHeight="1">
      <c r="A3" s="45" t="s">
        <v>8</v>
      </c>
      <c r="B3" s="46"/>
      <c r="C3" s="46"/>
      <c r="D3" s="46"/>
      <c r="E3" s="46"/>
      <c r="F3" s="46"/>
      <c r="G3" s="46"/>
    </row>
    <row r="4" spans="1:7" ht="24.75" customHeight="1">
      <c r="A4" s="45" t="s">
        <v>100</v>
      </c>
      <c r="B4" s="46"/>
      <c r="C4" s="46"/>
      <c r="D4" s="46"/>
      <c r="E4" s="46"/>
      <c r="F4" s="46"/>
      <c r="G4" s="46"/>
    </row>
    <row r="5" spans="1:6" ht="24" customHeight="1">
      <c r="A5" s="68" t="s">
        <v>164</v>
      </c>
      <c r="B5" s="68"/>
      <c r="C5" s="68"/>
      <c r="D5" s="68"/>
      <c r="E5" s="68"/>
      <c r="F5" s="68"/>
    </row>
    <row r="6" spans="1:6" s="29" customFormat="1" ht="23.25" customHeight="1">
      <c r="A6" s="52" t="s">
        <v>0</v>
      </c>
      <c r="B6" s="49" t="s">
        <v>6</v>
      </c>
      <c r="C6" s="51" t="s">
        <v>9</v>
      </c>
      <c r="D6" s="49" t="s">
        <v>2</v>
      </c>
      <c r="E6" s="47" t="s">
        <v>1</v>
      </c>
      <c r="F6" s="48"/>
    </row>
    <row r="7" spans="1:6" s="29" customFormat="1" ht="61.5" customHeight="1">
      <c r="A7" s="53"/>
      <c r="B7" s="58"/>
      <c r="C7" s="51"/>
      <c r="D7" s="58"/>
      <c r="E7" s="51" t="s">
        <v>3</v>
      </c>
      <c r="F7" s="51" t="s">
        <v>5</v>
      </c>
    </row>
    <row r="8" spans="1:6" s="6" customFormat="1" ht="81" customHeight="1">
      <c r="A8" s="54"/>
      <c r="B8" s="50"/>
      <c r="C8" s="51"/>
      <c r="D8" s="50"/>
      <c r="E8" s="51"/>
      <c r="F8" s="51"/>
    </row>
    <row r="9" spans="1:6" s="30" customFormat="1" ht="18.75" customHeight="1">
      <c r="A9" s="14"/>
      <c r="B9" s="2" t="s">
        <v>10</v>
      </c>
      <c r="C9" s="1"/>
      <c r="D9" s="41">
        <f>+D18+D22+D26+D31+D40+D54+D60+D64+D68+D75+D83+D89+D93+D96+D99+D107</f>
        <v>15492425.919999998</v>
      </c>
      <c r="E9" s="41">
        <f>+E18+E22+E26+E31+E40+E54+E60+E64+E68+E75+E83+E89+E93+E96+E99+E107</f>
        <v>20815900</v>
      </c>
      <c r="F9" s="41">
        <f>+F18+F22+F26+F31+F40+F54+F60+F64+F68+F75+F83+F89+F93+F96+F99+F107</f>
        <v>566739</v>
      </c>
    </row>
    <row r="10" spans="1:6" s="31" customFormat="1" ht="18.75" customHeight="1">
      <c r="A10" s="15">
        <v>1</v>
      </c>
      <c r="B10" s="8" t="s">
        <v>90</v>
      </c>
      <c r="C10" s="8"/>
      <c r="D10" s="9"/>
      <c r="E10" s="9"/>
      <c r="F10" s="10"/>
    </row>
    <row r="11" spans="1:6" s="6" customFormat="1" ht="409.5">
      <c r="A11" s="16" t="s">
        <v>91</v>
      </c>
      <c r="B11" s="18" t="s">
        <v>83</v>
      </c>
      <c r="C11" s="55" t="s">
        <v>82</v>
      </c>
      <c r="D11" s="19">
        <v>1540980</v>
      </c>
      <c r="E11" s="20">
        <f>D11</f>
        <v>1540980</v>
      </c>
      <c r="F11" s="20"/>
    </row>
    <row r="12" spans="1:6" s="6" customFormat="1" ht="393.75" customHeight="1">
      <c r="A12" s="16" t="s">
        <v>92</v>
      </c>
      <c r="B12" s="18" t="s">
        <v>84</v>
      </c>
      <c r="C12" s="56"/>
      <c r="D12" s="19">
        <v>822530</v>
      </c>
      <c r="E12" s="20">
        <f>D12</f>
        <v>822530</v>
      </c>
      <c r="F12" s="20"/>
    </row>
    <row r="13" spans="1:6" s="6" customFormat="1" ht="206.25">
      <c r="A13" s="16" t="s">
        <v>93</v>
      </c>
      <c r="B13" s="18" t="s">
        <v>85</v>
      </c>
      <c r="C13" s="56"/>
      <c r="D13" s="19">
        <v>663200</v>
      </c>
      <c r="E13" s="20">
        <f>D13</f>
        <v>663200</v>
      </c>
      <c r="F13" s="20"/>
    </row>
    <row r="14" spans="1:6" s="6" customFormat="1" ht="375">
      <c r="A14" s="16" t="s">
        <v>94</v>
      </c>
      <c r="B14" s="18" t="s">
        <v>86</v>
      </c>
      <c r="C14" s="56"/>
      <c r="D14" s="19">
        <v>1799170</v>
      </c>
      <c r="E14" s="20">
        <f>D14</f>
        <v>1799170</v>
      </c>
      <c r="F14" s="20"/>
    </row>
    <row r="15" spans="1:6" s="6" customFormat="1" ht="112.5">
      <c r="A15" s="16" t="s">
        <v>95</v>
      </c>
      <c r="B15" s="18" t="s">
        <v>87</v>
      </c>
      <c r="C15" s="56"/>
      <c r="D15" s="19">
        <f>+E15+F15</f>
        <v>615496</v>
      </c>
      <c r="E15" s="19">
        <f>548824+36</f>
        <v>548860</v>
      </c>
      <c r="F15" s="19">
        <v>66636</v>
      </c>
    </row>
    <row r="16" spans="1:6" s="6" customFormat="1" ht="56.25" customHeight="1">
      <c r="A16" s="16" t="s">
        <v>96</v>
      </c>
      <c r="B16" s="18" t="s">
        <v>88</v>
      </c>
      <c r="C16" s="56"/>
      <c r="D16" s="19">
        <v>688640</v>
      </c>
      <c r="E16" s="20">
        <f>D16</f>
        <v>688640</v>
      </c>
      <c r="F16" s="20"/>
    </row>
    <row r="17" spans="1:6" s="6" customFormat="1" ht="56.25" customHeight="1">
      <c r="A17" s="16" t="s">
        <v>97</v>
      </c>
      <c r="B17" s="18" t="s">
        <v>89</v>
      </c>
      <c r="C17" s="57"/>
      <c r="D17" s="19">
        <v>533620</v>
      </c>
      <c r="E17" s="20">
        <f>D17</f>
        <v>533620</v>
      </c>
      <c r="F17" s="20"/>
    </row>
    <row r="18" spans="1:6" s="6" customFormat="1" ht="18.75">
      <c r="A18" s="59" t="s">
        <v>4</v>
      </c>
      <c r="B18" s="59"/>
      <c r="C18" s="3"/>
      <c r="D18" s="21">
        <f>SUM('[1]Лист1'!$C$10)</f>
        <v>773445.92</v>
      </c>
      <c r="E18" s="21">
        <f>SUM(E11:E17)</f>
        <v>6597000</v>
      </c>
      <c r="F18" s="21">
        <f>SUM(F11:F17)</f>
        <v>66636</v>
      </c>
    </row>
    <row r="19" spans="1:6" s="31" customFormat="1" ht="18.75" customHeight="1">
      <c r="A19" s="15">
        <v>2</v>
      </c>
      <c r="B19" s="8" t="s">
        <v>11</v>
      </c>
      <c r="C19" s="8"/>
      <c r="D19" s="9"/>
      <c r="E19" s="9"/>
      <c r="F19" s="10"/>
    </row>
    <row r="20" spans="1:6" s="6" customFormat="1" ht="37.5">
      <c r="A20" s="35" t="s">
        <v>98</v>
      </c>
      <c r="B20" s="22" t="s">
        <v>12</v>
      </c>
      <c r="C20" s="55" t="s">
        <v>82</v>
      </c>
      <c r="D20" s="19">
        <v>449800</v>
      </c>
      <c r="E20" s="19">
        <f>D20</f>
        <v>449800</v>
      </c>
      <c r="F20" s="19"/>
    </row>
    <row r="21" spans="1:6" s="6" customFormat="1" ht="56.25">
      <c r="A21" s="35" t="s">
        <v>99</v>
      </c>
      <c r="B21" s="22" t="s">
        <v>13</v>
      </c>
      <c r="C21" s="50"/>
      <c r="D21" s="19">
        <v>27700</v>
      </c>
      <c r="E21" s="19">
        <f>D21-F21</f>
        <v>22900</v>
      </c>
      <c r="F21" s="19">
        <v>4800</v>
      </c>
    </row>
    <row r="22" spans="1:6" s="6" customFormat="1" ht="18.75">
      <c r="A22" s="60" t="s">
        <v>103</v>
      </c>
      <c r="B22" s="62"/>
      <c r="C22" s="3"/>
      <c r="D22" s="42">
        <f>D20+D21</f>
        <v>477500</v>
      </c>
      <c r="E22" s="42">
        <f>E20+E21</f>
        <v>472700</v>
      </c>
      <c r="F22" s="42">
        <f>F20+F21</f>
        <v>4800</v>
      </c>
    </row>
    <row r="23" spans="1:6" s="6" customFormat="1" ht="18.75">
      <c r="A23" s="34">
        <v>3</v>
      </c>
      <c r="B23" s="34" t="s">
        <v>14</v>
      </c>
      <c r="C23" s="10"/>
      <c r="D23" s="10"/>
      <c r="E23" s="10"/>
      <c r="F23" s="10"/>
    </row>
    <row r="24" spans="1:6" s="6" customFormat="1" ht="56.25">
      <c r="A24" s="13" t="s">
        <v>101</v>
      </c>
      <c r="B24" s="23" t="s">
        <v>15</v>
      </c>
      <c r="C24" s="55" t="s">
        <v>82</v>
      </c>
      <c r="D24" s="19">
        <v>454800</v>
      </c>
      <c r="E24" s="19">
        <f>D24</f>
        <v>454800</v>
      </c>
      <c r="F24" s="19"/>
    </row>
    <row r="25" spans="1:6" s="6" customFormat="1" ht="75">
      <c r="A25" s="13" t="s">
        <v>102</v>
      </c>
      <c r="B25" s="37" t="s">
        <v>16</v>
      </c>
      <c r="C25" s="58"/>
      <c r="D25" s="19">
        <v>163000</v>
      </c>
      <c r="E25" s="19">
        <f>D25-F25</f>
        <v>156800</v>
      </c>
      <c r="F25" s="19">
        <v>6200</v>
      </c>
    </row>
    <row r="26" spans="1:6" s="6" customFormat="1" ht="18.75">
      <c r="A26" s="60" t="s">
        <v>103</v>
      </c>
      <c r="B26" s="61"/>
      <c r="C26" s="38"/>
      <c r="D26" s="24">
        <f>D24+D25</f>
        <v>617800</v>
      </c>
      <c r="E26" s="24">
        <f>E24+E25</f>
        <v>611600</v>
      </c>
      <c r="F26" s="24">
        <f>F24+F25</f>
        <v>6200</v>
      </c>
    </row>
    <row r="27" spans="1:6" s="6" customFormat="1" ht="18.75" customHeight="1">
      <c r="A27" s="34">
        <v>4</v>
      </c>
      <c r="B27" s="34" t="s">
        <v>17</v>
      </c>
      <c r="C27" s="10"/>
      <c r="D27" s="10"/>
      <c r="E27" s="10"/>
      <c r="F27" s="10"/>
    </row>
    <row r="28" spans="1:6" s="6" customFormat="1" ht="37.5">
      <c r="A28" s="35" t="s">
        <v>104</v>
      </c>
      <c r="B28" s="22" t="s">
        <v>18</v>
      </c>
      <c r="C28" s="55" t="s">
        <v>82</v>
      </c>
      <c r="D28" s="19">
        <f>449800+21500-26700</f>
        <v>444600</v>
      </c>
      <c r="E28" s="19">
        <f>D28</f>
        <v>444600</v>
      </c>
      <c r="F28" s="19"/>
    </row>
    <row r="29" spans="1:6" s="6" customFormat="1" ht="93.75">
      <c r="A29" s="35" t="s">
        <v>105</v>
      </c>
      <c r="B29" s="22" t="s">
        <v>19</v>
      </c>
      <c r="C29" s="58"/>
      <c r="D29" s="19">
        <f>36000+25000</f>
        <v>61000</v>
      </c>
      <c r="E29" s="19">
        <f>D29</f>
        <v>61000</v>
      </c>
      <c r="F29" s="19"/>
    </row>
    <row r="30" spans="1:6" s="6" customFormat="1" ht="56.25">
      <c r="A30" s="35" t="s">
        <v>106</v>
      </c>
      <c r="B30" s="22" t="s">
        <v>20</v>
      </c>
      <c r="C30" s="50"/>
      <c r="D30" s="19">
        <v>26700</v>
      </c>
      <c r="E30" s="19">
        <f>D30-F30+23</f>
        <v>21400</v>
      </c>
      <c r="F30" s="19">
        <v>5323</v>
      </c>
    </row>
    <row r="31" spans="1:6" s="6" customFormat="1" ht="18.75">
      <c r="A31" s="63" t="s">
        <v>103</v>
      </c>
      <c r="B31" s="63"/>
      <c r="C31" s="3"/>
      <c r="D31" s="24">
        <f>SUM(D28:D30)</f>
        <v>532300</v>
      </c>
      <c r="E31" s="24">
        <f>SUM(E28:E30)</f>
        <v>527000</v>
      </c>
      <c r="F31" s="21">
        <f>SUM(F28:F30)</f>
        <v>5323</v>
      </c>
    </row>
    <row r="32" spans="1:6" s="6" customFormat="1" ht="18.75">
      <c r="A32" s="34">
        <v>5</v>
      </c>
      <c r="B32" s="34" t="s">
        <v>21</v>
      </c>
      <c r="C32" s="10"/>
      <c r="D32" s="10"/>
      <c r="E32" s="10"/>
      <c r="F32" s="10"/>
    </row>
    <row r="33" spans="1:6" s="6" customFormat="1" ht="37.5">
      <c r="A33" s="35" t="s">
        <v>107</v>
      </c>
      <c r="B33" s="22" t="s">
        <v>22</v>
      </c>
      <c r="C33" s="55" t="s">
        <v>82</v>
      </c>
      <c r="D33" s="19">
        <v>30000</v>
      </c>
      <c r="E33" s="19">
        <f>D33</f>
        <v>30000</v>
      </c>
      <c r="F33" s="19"/>
    </row>
    <row r="34" spans="1:6" s="6" customFormat="1" ht="37.5">
      <c r="A34" s="35" t="s">
        <v>108</v>
      </c>
      <c r="B34" s="22" t="s">
        <v>23</v>
      </c>
      <c r="C34" s="58"/>
      <c r="D34" s="19">
        <v>98000</v>
      </c>
      <c r="E34" s="19">
        <f aca="true" t="shared" si="0" ref="E34:E39">D34</f>
        <v>98000</v>
      </c>
      <c r="F34" s="19"/>
    </row>
    <row r="35" spans="1:6" s="6" customFormat="1" ht="37.5">
      <c r="A35" s="35" t="s">
        <v>109</v>
      </c>
      <c r="B35" s="22" t="s">
        <v>24</v>
      </c>
      <c r="C35" s="58"/>
      <c r="D35" s="19">
        <v>95000</v>
      </c>
      <c r="E35" s="19">
        <f t="shared" si="0"/>
        <v>95000</v>
      </c>
      <c r="F35" s="19"/>
    </row>
    <row r="36" spans="1:6" s="6" customFormat="1" ht="37.5">
      <c r="A36" s="35" t="s">
        <v>110</v>
      </c>
      <c r="B36" s="22" t="s">
        <v>25</v>
      </c>
      <c r="C36" s="58"/>
      <c r="D36" s="19">
        <v>65070</v>
      </c>
      <c r="E36" s="19">
        <f t="shared" si="0"/>
        <v>65070</v>
      </c>
      <c r="F36" s="19"/>
    </row>
    <row r="37" spans="1:6" s="6" customFormat="1" ht="37.5">
      <c r="A37" s="35" t="s">
        <v>111</v>
      </c>
      <c r="B37" s="22" t="s">
        <v>26</v>
      </c>
      <c r="C37" s="58"/>
      <c r="D37" s="19">
        <v>70000</v>
      </c>
      <c r="E37" s="19">
        <f>D37-F37</f>
        <v>43600</v>
      </c>
      <c r="F37" s="19">
        <v>26400</v>
      </c>
    </row>
    <row r="38" spans="1:6" s="6" customFormat="1" ht="18.75">
      <c r="A38" s="35" t="s">
        <v>112</v>
      </c>
      <c r="B38" s="22" t="s">
        <v>27</v>
      </c>
      <c r="C38" s="58"/>
      <c r="D38" s="19">
        <v>95000</v>
      </c>
      <c r="E38" s="19">
        <f t="shared" si="0"/>
        <v>95000</v>
      </c>
      <c r="F38" s="19"/>
    </row>
    <row r="39" spans="1:6" s="6" customFormat="1" ht="56.25">
      <c r="A39" s="35" t="s">
        <v>113</v>
      </c>
      <c r="B39" s="22" t="s">
        <v>28</v>
      </c>
      <c r="C39" s="50"/>
      <c r="D39" s="19">
        <v>74730</v>
      </c>
      <c r="E39" s="19">
        <f t="shared" si="0"/>
        <v>74730</v>
      </c>
      <c r="F39" s="19"/>
    </row>
    <row r="40" spans="1:6" s="6" customFormat="1" ht="18.75">
      <c r="A40" s="60" t="s">
        <v>103</v>
      </c>
      <c r="B40" s="62"/>
      <c r="C40" s="3"/>
      <c r="D40" s="24">
        <f>SUM(D33:D39)</f>
        <v>527800</v>
      </c>
      <c r="E40" s="24">
        <f>SUM(E33:E39)</f>
        <v>501400</v>
      </c>
      <c r="F40" s="24">
        <f>SUM(F33:F39)</f>
        <v>26400</v>
      </c>
    </row>
    <row r="41" spans="1:6" s="6" customFormat="1" ht="18.75">
      <c r="A41" s="10">
        <v>6</v>
      </c>
      <c r="B41" s="34" t="s">
        <v>29</v>
      </c>
      <c r="C41" s="10"/>
      <c r="D41" s="10"/>
      <c r="E41" s="10"/>
      <c r="F41" s="10"/>
    </row>
    <row r="42" spans="1:6" s="6" customFormat="1" ht="37.5">
      <c r="A42" s="35" t="s">
        <v>114</v>
      </c>
      <c r="B42" s="25" t="s">
        <v>30</v>
      </c>
      <c r="C42" s="55" t="s">
        <v>82</v>
      </c>
      <c r="D42" s="19">
        <v>999800.27</v>
      </c>
      <c r="E42" s="19">
        <f>D42-F42</f>
        <v>745600.27</v>
      </c>
      <c r="F42" s="19">
        <v>254200</v>
      </c>
    </row>
    <row r="43" spans="1:6" s="6" customFormat="1" ht="56.25">
      <c r="A43" s="35" t="s">
        <v>115</v>
      </c>
      <c r="B43" s="26" t="s">
        <v>31</v>
      </c>
      <c r="C43" s="58"/>
      <c r="D43" s="19">
        <v>290816.35</v>
      </c>
      <c r="E43" s="19">
        <f aca="true" t="shared" si="1" ref="E43:E53">D43</f>
        <v>290816.35</v>
      </c>
      <c r="F43" s="19"/>
    </row>
    <row r="44" spans="1:6" s="6" customFormat="1" ht="206.25">
      <c r="A44" s="35" t="s">
        <v>116</v>
      </c>
      <c r="B44" s="27" t="s">
        <v>32</v>
      </c>
      <c r="C44" s="58"/>
      <c r="D44" s="19">
        <v>572137.87</v>
      </c>
      <c r="E44" s="19">
        <f t="shared" si="1"/>
        <v>572137.87</v>
      </c>
      <c r="F44" s="19"/>
    </row>
    <row r="45" spans="1:6" s="6" customFormat="1" ht="37.5">
      <c r="A45" s="35" t="s">
        <v>117</v>
      </c>
      <c r="B45" s="26" t="s">
        <v>33</v>
      </c>
      <c r="C45" s="58"/>
      <c r="D45" s="19">
        <v>320000</v>
      </c>
      <c r="E45" s="19">
        <f t="shared" si="1"/>
        <v>320000</v>
      </c>
      <c r="F45" s="19"/>
    </row>
    <row r="46" spans="1:6" s="6" customFormat="1" ht="56.25">
      <c r="A46" s="35" t="s">
        <v>118</v>
      </c>
      <c r="B46" s="26" t="s">
        <v>34</v>
      </c>
      <c r="C46" s="58"/>
      <c r="D46" s="19">
        <v>419340</v>
      </c>
      <c r="E46" s="19">
        <f t="shared" si="1"/>
        <v>419340</v>
      </c>
      <c r="F46" s="19"/>
    </row>
    <row r="47" spans="1:6" s="6" customFormat="1" ht="93.75">
      <c r="A47" s="35" t="s">
        <v>119</v>
      </c>
      <c r="B47" s="26" t="s">
        <v>35</v>
      </c>
      <c r="C47" s="58"/>
      <c r="D47" s="19">
        <v>414298.15</v>
      </c>
      <c r="E47" s="19">
        <f t="shared" si="1"/>
        <v>414298.15</v>
      </c>
      <c r="F47" s="19"/>
    </row>
    <row r="48" spans="1:6" s="6" customFormat="1" ht="93.75">
      <c r="A48" s="35" t="s">
        <v>120</v>
      </c>
      <c r="B48" s="26" t="s">
        <v>36</v>
      </c>
      <c r="C48" s="58"/>
      <c r="D48" s="19">
        <f>359500+118590.86</f>
        <v>478090.86</v>
      </c>
      <c r="E48" s="19">
        <f t="shared" si="1"/>
        <v>478090.86</v>
      </c>
      <c r="F48" s="19"/>
    </row>
    <row r="49" spans="1:6" s="6" customFormat="1" ht="112.5">
      <c r="A49" s="35" t="s">
        <v>121</v>
      </c>
      <c r="B49" s="26" t="s">
        <v>37</v>
      </c>
      <c r="C49" s="58"/>
      <c r="D49" s="19">
        <v>270944.76</v>
      </c>
      <c r="E49" s="19">
        <f t="shared" si="1"/>
        <v>270944.76</v>
      </c>
      <c r="F49" s="19"/>
    </row>
    <row r="50" spans="1:6" s="6" customFormat="1" ht="93.75">
      <c r="A50" s="35" t="s">
        <v>122</v>
      </c>
      <c r="B50" s="26" t="s">
        <v>38</v>
      </c>
      <c r="C50" s="58"/>
      <c r="D50" s="19">
        <v>274201.36</v>
      </c>
      <c r="E50" s="19">
        <f t="shared" si="1"/>
        <v>274201.36</v>
      </c>
      <c r="F50" s="19"/>
    </row>
    <row r="51" spans="1:6" s="6" customFormat="1" ht="56.25">
      <c r="A51" s="35" t="s">
        <v>123</v>
      </c>
      <c r="B51" s="26" t="s">
        <v>39</v>
      </c>
      <c r="C51" s="58"/>
      <c r="D51" s="19">
        <v>300000</v>
      </c>
      <c r="E51" s="19">
        <f t="shared" si="1"/>
        <v>300000</v>
      </c>
      <c r="F51" s="19"/>
    </row>
    <row r="52" spans="1:6" s="6" customFormat="1" ht="131.25">
      <c r="A52" s="35" t="s">
        <v>124</v>
      </c>
      <c r="B52" s="26" t="s">
        <v>40</v>
      </c>
      <c r="C52" s="58"/>
      <c r="D52" s="19">
        <v>259752.92</v>
      </c>
      <c r="E52" s="19">
        <f t="shared" si="1"/>
        <v>259752.92</v>
      </c>
      <c r="F52" s="19"/>
    </row>
    <row r="53" spans="1:6" s="6" customFormat="1" ht="75">
      <c r="A53" s="35" t="s">
        <v>125</v>
      </c>
      <c r="B53" s="26" t="s">
        <v>41</v>
      </c>
      <c r="C53" s="50"/>
      <c r="D53" s="19">
        <v>484217.46</v>
      </c>
      <c r="E53" s="19">
        <f t="shared" si="1"/>
        <v>484217.46</v>
      </c>
      <c r="F53" s="19"/>
    </row>
    <row r="54" spans="1:6" s="6" customFormat="1" ht="18.75">
      <c r="A54" s="60" t="s">
        <v>103</v>
      </c>
      <c r="B54" s="62"/>
      <c r="C54" s="3"/>
      <c r="D54" s="24">
        <f>SUM(D42:D53)</f>
        <v>5083599.999999999</v>
      </c>
      <c r="E54" s="24">
        <f>SUM(E42:E53)</f>
        <v>4829400</v>
      </c>
      <c r="F54" s="24">
        <f>SUM(F42:F53)</f>
        <v>254200</v>
      </c>
    </row>
    <row r="55" spans="1:6" s="6" customFormat="1" ht="18.75" customHeight="1">
      <c r="A55" s="34">
        <v>7</v>
      </c>
      <c r="B55" s="34" t="s">
        <v>42</v>
      </c>
      <c r="C55" s="10"/>
      <c r="D55" s="10"/>
      <c r="E55" s="10"/>
      <c r="F55" s="10"/>
    </row>
    <row r="56" spans="1:6" s="6" customFormat="1" ht="45" customHeight="1">
      <c r="A56" s="35" t="s">
        <v>126</v>
      </c>
      <c r="B56" s="22" t="s">
        <v>131</v>
      </c>
      <c r="C56" s="69" t="s">
        <v>82</v>
      </c>
      <c r="D56" s="19">
        <v>140000</v>
      </c>
      <c r="E56" s="19">
        <f>D56</f>
        <v>140000</v>
      </c>
      <c r="F56" s="19"/>
    </row>
    <row r="57" spans="1:6" s="6" customFormat="1" ht="42" customHeight="1">
      <c r="A57" s="35" t="s">
        <v>127</v>
      </c>
      <c r="B57" s="18" t="s">
        <v>130</v>
      </c>
      <c r="C57" s="51"/>
      <c r="D57" s="19">
        <v>686500</v>
      </c>
      <c r="E57" s="19">
        <f>D57-F57</f>
        <v>676500</v>
      </c>
      <c r="F57" s="19">
        <v>10000</v>
      </c>
    </row>
    <row r="58" spans="1:6" s="6" customFormat="1" ht="64.5" customHeight="1">
      <c r="A58" s="35" t="s">
        <v>128</v>
      </c>
      <c r="B58" s="22" t="s">
        <v>43</v>
      </c>
      <c r="C58" s="51"/>
      <c r="D58" s="19">
        <v>91600</v>
      </c>
      <c r="E58" s="19">
        <f>D58</f>
        <v>91600</v>
      </c>
      <c r="F58" s="19"/>
    </row>
    <row r="59" spans="1:6" s="6" customFormat="1" ht="43.5" customHeight="1">
      <c r="A59" s="35" t="s">
        <v>129</v>
      </c>
      <c r="B59" s="22" t="s">
        <v>44</v>
      </c>
      <c r="C59" s="51"/>
      <c r="D59" s="19">
        <v>77000</v>
      </c>
      <c r="E59" s="19">
        <f>D59</f>
        <v>77000</v>
      </c>
      <c r="F59" s="19"/>
    </row>
    <row r="60" spans="1:6" s="6" customFormat="1" ht="18.75">
      <c r="A60" s="60" t="s">
        <v>103</v>
      </c>
      <c r="B60" s="62"/>
      <c r="C60" s="3"/>
      <c r="D60" s="24">
        <f>SUM(D56:D59)</f>
        <v>995100</v>
      </c>
      <c r="E60" s="24">
        <f>SUM(E56:E59)</f>
        <v>985100</v>
      </c>
      <c r="F60" s="24">
        <f>SUM(F56:F59)</f>
        <v>10000</v>
      </c>
    </row>
    <row r="61" spans="1:6" s="6" customFormat="1" ht="18.75">
      <c r="A61" s="34">
        <v>8</v>
      </c>
      <c r="B61" s="34" t="s">
        <v>45</v>
      </c>
      <c r="C61" s="10"/>
      <c r="D61" s="10"/>
      <c r="E61" s="10"/>
      <c r="F61" s="10"/>
    </row>
    <row r="62" spans="1:6" s="6" customFormat="1" ht="37.5">
      <c r="A62" s="13" t="s">
        <v>132</v>
      </c>
      <c r="B62" s="18" t="s">
        <v>46</v>
      </c>
      <c r="C62" s="69" t="s">
        <v>82</v>
      </c>
      <c r="D62" s="19">
        <v>484153</v>
      </c>
      <c r="E62" s="19">
        <f>D62-F62</f>
        <v>433413</v>
      </c>
      <c r="F62" s="19">
        <v>50740</v>
      </c>
    </row>
    <row r="63" spans="1:6" s="6" customFormat="1" ht="75">
      <c r="A63" s="13" t="s">
        <v>133</v>
      </c>
      <c r="B63" s="39" t="s">
        <v>47</v>
      </c>
      <c r="C63" s="51"/>
      <c r="D63" s="19">
        <v>165587</v>
      </c>
      <c r="E63" s="19">
        <f>D63-F63</f>
        <v>165587</v>
      </c>
      <c r="F63" s="19"/>
    </row>
    <row r="64" spans="1:6" s="6" customFormat="1" ht="18.75">
      <c r="A64" s="60" t="s">
        <v>103</v>
      </c>
      <c r="B64" s="62"/>
      <c r="C64" s="36"/>
      <c r="D64" s="24">
        <f>D62+D63</f>
        <v>649740</v>
      </c>
      <c r="E64" s="24">
        <f>E62+E63</f>
        <v>599000</v>
      </c>
      <c r="F64" s="24">
        <f>F62+F63</f>
        <v>50740</v>
      </c>
    </row>
    <row r="65" spans="1:6" s="6" customFormat="1" ht="20.25" customHeight="1">
      <c r="A65" s="34">
        <v>9</v>
      </c>
      <c r="B65" s="34" t="s">
        <v>48</v>
      </c>
      <c r="C65" s="10"/>
      <c r="D65" s="10"/>
      <c r="E65" s="10"/>
      <c r="F65" s="10"/>
    </row>
    <row r="66" spans="1:6" s="6" customFormat="1" ht="84.75" customHeight="1">
      <c r="A66" s="35" t="s">
        <v>134</v>
      </c>
      <c r="B66" s="22" t="s">
        <v>49</v>
      </c>
      <c r="C66" s="55" t="s">
        <v>82</v>
      </c>
      <c r="D66" s="19">
        <v>90900</v>
      </c>
      <c r="E66" s="19">
        <f>D66-F66</f>
        <v>90900</v>
      </c>
      <c r="F66" s="19"/>
    </row>
    <row r="67" spans="1:6" s="6" customFormat="1" ht="60.75" customHeight="1">
      <c r="A67" s="13" t="s">
        <v>135</v>
      </c>
      <c r="B67" s="22" t="s">
        <v>50</v>
      </c>
      <c r="C67" s="50"/>
      <c r="D67" s="19">
        <v>237600</v>
      </c>
      <c r="E67" s="19">
        <f>D67-F67</f>
        <v>234300</v>
      </c>
      <c r="F67" s="19">
        <v>3300</v>
      </c>
    </row>
    <row r="68" spans="1:6" s="6" customFormat="1" ht="18.75">
      <c r="A68" s="60" t="s">
        <v>103</v>
      </c>
      <c r="B68" s="62"/>
      <c r="C68" s="3"/>
      <c r="D68" s="24">
        <f>D66+D67</f>
        <v>328500</v>
      </c>
      <c r="E68" s="24">
        <f>E66+E67</f>
        <v>325200</v>
      </c>
      <c r="F68" s="24">
        <f>F66+F67</f>
        <v>3300</v>
      </c>
    </row>
    <row r="69" spans="1:6" s="6" customFormat="1" ht="18.75" customHeight="1">
      <c r="A69" s="34">
        <v>10</v>
      </c>
      <c r="B69" s="34" t="s">
        <v>51</v>
      </c>
      <c r="C69" s="10"/>
      <c r="D69" s="10"/>
      <c r="E69" s="10"/>
      <c r="F69" s="10"/>
    </row>
    <row r="70" spans="1:6" s="6" customFormat="1" ht="61.5" customHeight="1">
      <c r="A70" s="33" t="s">
        <v>136</v>
      </c>
      <c r="B70" s="22" t="s">
        <v>52</v>
      </c>
      <c r="C70" s="55" t="s">
        <v>82</v>
      </c>
      <c r="D70" s="19">
        <f>+E70+F70</f>
        <v>99003</v>
      </c>
      <c r="E70" s="19">
        <v>94300</v>
      </c>
      <c r="F70" s="19">
        <v>4703</v>
      </c>
    </row>
    <row r="71" spans="1:6" s="6" customFormat="1" ht="42.75" customHeight="1">
      <c r="A71" s="33" t="s">
        <v>137</v>
      </c>
      <c r="B71" s="22" t="s">
        <v>53</v>
      </c>
      <c r="C71" s="58"/>
      <c r="D71" s="19">
        <v>160000</v>
      </c>
      <c r="E71" s="19">
        <f>D71-F71</f>
        <v>160000</v>
      </c>
      <c r="F71" s="19"/>
    </row>
    <row r="72" spans="1:6" s="6" customFormat="1" ht="40.5" customHeight="1">
      <c r="A72" s="33" t="s">
        <v>138</v>
      </c>
      <c r="B72" s="18" t="s">
        <v>54</v>
      </c>
      <c r="C72" s="58"/>
      <c r="D72" s="19">
        <v>99000</v>
      </c>
      <c r="E72" s="19">
        <f>D72-F72</f>
        <v>99000</v>
      </c>
      <c r="F72" s="19"/>
    </row>
    <row r="73" spans="1:6" s="6" customFormat="1" ht="48" customHeight="1">
      <c r="A73" s="33" t="s">
        <v>139</v>
      </c>
      <c r="B73" s="22" t="s">
        <v>55</v>
      </c>
      <c r="C73" s="58"/>
      <c r="D73" s="19">
        <v>85300</v>
      </c>
      <c r="E73" s="19">
        <f>D73-F73</f>
        <v>85300</v>
      </c>
      <c r="F73" s="19"/>
    </row>
    <row r="74" spans="1:6" s="6" customFormat="1" ht="46.5" customHeight="1">
      <c r="A74" s="33" t="s">
        <v>140</v>
      </c>
      <c r="B74" s="22" t="s">
        <v>56</v>
      </c>
      <c r="C74" s="50"/>
      <c r="D74" s="19">
        <v>27000</v>
      </c>
      <c r="E74" s="19">
        <f>D74-F74</f>
        <v>27000</v>
      </c>
      <c r="F74" s="19"/>
    </row>
    <row r="75" spans="1:6" s="6" customFormat="1" ht="18.75">
      <c r="A75" s="64" t="s">
        <v>103</v>
      </c>
      <c r="B75" s="65"/>
      <c r="C75" s="3"/>
      <c r="D75" s="24">
        <f>SUM(D70:D74)</f>
        <v>470303</v>
      </c>
      <c r="E75" s="24">
        <f>SUM(E70:E74)</f>
        <v>465600</v>
      </c>
      <c r="F75" s="24">
        <f>SUM(F70:F74)</f>
        <v>4703</v>
      </c>
    </row>
    <row r="76" spans="1:6" s="6" customFormat="1" ht="18.75" customHeight="1">
      <c r="A76" s="34">
        <v>11</v>
      </c>
      <c r="B76" s="34" t="s">
        <v>57</v>
      </c>
      <c r="C76" s="10"/>
      <c r="D76" s="10"/>
      <c r="E76" s="10"/>
      <c r="F76" s="10"/>
    </row>
    <row r="77" spans="1:6" s="6" customFormat="1" ht="37.5">
      <c r="A77" s="33" t="s">
        <v>141</v>
      </c>
      <c r="B77" s="22" t="s">
        <v>58</v>
      </c>
      <c r="C77" s="55" t="s">
        <v>82</v>
      </c>
      <c r="D77" s="19">
        <v>57989</v>
      </c>
      <c r="E77" s="19">
        <f aca="true" t="shared" si="2" ref="E77:E82">D77-F77</f>
        <v>57989</v>
      </c>
      <c r="F77" s="19"/>
    </row>
    <row r="78" spans="1:6" s="6" customFormat="1" ht="37.5">
      <c r="A78" s="33" t="s">
        <v>142</v>
      </c>
      <c r="B78" s="22" t="s">
        <v>59</v>
      </c>
      <c r="C78" s="58"/>
      <c r="D78" s="19">
        <v>684200</v>
      </c>
      <c r="E78" s="19">
        <f t="shared" si="2"/>
        <v>673000</v>
      </c>
      <c r="F78" s="19">
        <v>11200</v>
      </c>
    </row>
    <row r="79" spans="1:6" s="6" customFormat="1" ht="112.5">
      <c r="A79" s="33" t="s">
        <v>143</v>
      </c>
      <c r="B79" s="22" t="s">
        <v>60</v>
      </c>
      <c r="C79" s="58"/>
      <c r="D79" s="19">
        <v>55400</v>
      </c>
      <c r="E79" s="19">
        <f t="shared" si="2"/>
        <v>55400</v>
      </c>
      <c r="F79" s="19"/>
    </row>
    <row r="80" spans="1:6" s="6" customFormat="1" ht="93.75">
      <c r="A80" s="33" t="s">
        <v>144</v>
      </c>
      <c r="B80" s="22" t="s">
        <v>61</v>
      </c>
      <c r="C80" s="58"/>
      <c r="D80" s="19">
        <v>112371</v>
      </c>
      <c r="E80" s="19">
        <f t="shared" si="2"/>
        <v>112371</v>
      </c>
      <c r="F80" s="19"/>
    </row>
    <row r="81" spans="1:6" s="6" customFormat="1" ht="75">
      <c r="A81" s="33" t="s">
        <v>145</v>
      </c>
      <c r="B81" s="22" t="s">
        <v>62</v>
      </c>
      <c r="C81" s="58"/>
      <c r="D81" s="19">
        <v>104370</v>
      </c>
      <c r="E81" s="19">
        <f t="shared" si="2"/>
        <v>104370</v>
      </c>
      <c r="F81" s="19"/>
    </row>
    <row r="82" spans="1:6" s="6" customFormat="1" ht="112.5">
      <c r="A82" s="33" t="s">
        <v>146</v>
      </c>
      <c r="B82" s="22" t="s">
        <v>63</v>
      </c>
      <c r="C82" s="50"/>
      <c r="D82" s="19">
        <v>104770</v>
      </c>
      <c r="E82" s="19">
        <f t="shared" si="2"/>
        <v>104770</v>
      </c>
      <c r="F82" s="19"/>
    </row>
    <row r="83" spans="1:6" s="6" customFormat="1" ht="18.75">
      <c r="A83" s="66" t="s">
        <v>103</v>
      </c>
      <c r="B83" s="67"/>
      <c r="C83" s="3"/>
      <c r="D83" s="24">
        <f>SUM(D77:D82)</f>
        <v>1119100</v>
      </c>
      <c r="E83" s="24">
        <f>SUM(E77:E82)</f>
        <v>1107900</v>
      </c>
      <c r="F83" s="24">
        <f>SUM(F77:F82)</f>
        <v>11200</v>
      </c>
    </row>
    <row r="84" spans="1:6" s="6" customFormat="1" ht="18.75">
      <c r="A84" s="34">
        <v>12</v>
      </c>
      <c r="B84" s="34" t="s">
        <v>64</v>
      </c>
      <c r="C84" s="10"/>
      <c r="D84" s="10"/>
      <c r="E84" s="10"/>
      <c r="F84" s="10"/>
    </row>
    <row r="85" spans="1:6" s="6" customFormat="1" ht="37.5">
      <c r="A85" s="33" t="s">
        <v>147</v>
      </c>
      <c r="B85" s="22" t="s">
        <v>65</v>
      </c>
      <c r="C85" s="55" t="s">
        <v>82</v>
      </c>
      <c r="D85" s="19">
        <v>772000</v>
      </c>
      <c r="E85" s="19">
        <f>D85-F85</f>
        <v>772000</v>
      </c>
      <c r="F85" s="24"/>
    </row>
    <row r="86" spans="1:6" s="6" customFormat="1" ht="75">
      <c r="A86" s="33" t="s">
        <v>148</v>
      </c>
      <c r="B86" s="22" t="s">
        <v>66</v>
      </c>
      <c r="C86" s="58"/>
      <c r="D86" s="19">
        <v>796000</v>
      </c>
      <c r="E86" s="19">
        <f>D86-F86</f>
        <v>796000</v>
      </c>
      <c r="F86" s="24"/>
    </row>
    <row r="87" spans="1:6" s="6" customFormat="1" ht="37.5">
      <c r="A87" s="33" t="s">
        <v>149</v>
      </c>
      <c r="B87" s="18" t="s">
        <v>67</v>
      </c>
      <c r="C87" s="58"/>
      <c r="D87" s="19">
        <v>106000</v>
      </c>
      <c r="E87" s="19">
        <f>D87-F87</f>
        <v>106000</v>
      </c>
      <c r="F87" s="24"/>
    </row>
    <row r="88" spans="1:6" s="6" customFormat="1" ht="37.5">
      <c r="A88" s="33" t="s">
        <v>150</v>
      </c>
      <c r="B88" s="22" t="s">
        <v>68</v>
      </c>
      <c r="C88" s="50"/>
      <c r="D88" s="19">
        <f>+E88+F88</f>
        <v>426421</v>
      </c>
      <c r="E88" s="19">
        <v>321400</v>
      </c>
      <c r="F88" s="19">
        <v>105021</v>
      </c>
    </row>
    <row r="89" spans="1:6" s="6" customFormat="1" ht="18.75">
      <c r="A89" s="60" t="s">
        <v>103</v>
      </c>
      <c r="B89" s="62"/>
      <c r="C89" s="3"/>
      <c r="D89" s="24">
        <f>SUM(D85:D88)</f>
        <v>2100421</v>
      </c>
      <c r="E89" s="24">
        <f>SUM(E85:E88)</f>
        <v>1995400</v>
      </c>
      <c r="F89" s="24">
        <f>SUM(F85:F88)</f>
        <v>105021</v>
      </c>
    </row>
    <row r="90" spans="1:6" s="6" customFormat="1" ht="18.75">
      <c r="A90" s="34">
        <v>13</v>
      </c>
      <c r="B90" s="34" t="s">
        <v>69</v>
      </c>
      <c r="C90" s="10"/>
      <c r="D90" s="10"/>
      <c r="E90" s="10"/>
      <c r="F90" s="10"/>
    </row>
    <row r="91" spans="1:6" s="6" customFormat="1" ht="37.5">
      <c r="A91" s="33" t="s">
        <v>151</v>
      </c>
      <c r="B91" s="18" t="s">
        <v>70</v>
      </c>
      <c r="C91" s="55" t="s">
        <v>82</v>
      </c>
      <c r="D91" s="19">
        <f>+E91+F91</f>
        <v>267317</v>
      </c>
      <c r="E91" s="19">
        <v>261109</v>
      </c>
      <c r="F91" s="19">
        <v>6208</v>
      </c>
    </row>
    <row r="92" spans="1:6" s="6" customFormat="1" ht="37.5">
      <c r="A92" s="33" t="s">
        <v>152</v>
      </c>
      <c r="B92" s="18" t="s">
        <v>71</v>
      </c>
      <c r="C92" s="50"/>
      <c r="D92" s="19">
        <v>353491</v>
      </c>
      <c r="E92" s="19">
        <f>D92-F92</f>
        <v>353491</v>
      </c>
      <c r="F92" s="19"/>
    </row>
    <row r="93" spans="1:6" s="6" customFormat="1" ht="18.75">
      <c r="A93" s="60" t="s">
        <v>103</v>
      </c>
      <c r="B93" s="62"/>
      <c r="C93" s="3"/>
      <c r="D93" s="24">
        <f>D91+D92</f>
        <v>620808</v>
      </c>
      <c r="E93" s="24">
        <f>E91+E92</f>
        <v>614600</v>
      </c>
      <c r="F93" s="21">
        <f>F91+F92</f>
        <v>6208</v>
      </c>
    </row>
    <row r="94" spans="1:6" s="6" customFormat="1" ht="18.75">
      <c r="A94" s="34">
        <v>14</v>
      </c>
      <c r="B94" s="34" t="s">
        <v>72</v>
      </c>
      <c r="C94" s="10"/>
      <c r="D94" s="10"/>
      <c r="E94" s="10"/>
      <c r="F94" s="10"/>
    </row>
    <row r="95" spans="1:6" s="6" customFormat="1" ht="75">
      <c r="A95" s="33" t="s">
        <v>153</v>
      </c>
      <c r="B95" s="18" t="s">
        <v>73</v>
      </c>
      <c r="C95" s="4" t="s">
        <v>82</v>
      </c>
      <c r="D95" s="19">
        <f>+E95+F95</f>
        <v>518700</v>
      </c>
      <c r="E95" s="19">
        <f>492212+21288</f>
        <v>513500</v>
      </c>
      <c r="F95" s="19">
        <v>5200</v>
      </c>
    </row>
    <row r="96" spans="1:6" s="6" customFormat="1" ht="18.75">
      <c r="A96" s="64" t="s">
        <v>103</v>
      </c>
      <c r="B96" s="65"/>
      <c r="C96" s="3"/>
      <c r="D96" s="24">
        <f>+D95</f>
        <v>518700</v>
      </c>
      <c r="E96" s="24">
        <f>+E95</f>
        <v>513500</v>
      </c>
      <c r="F96" s="21">
        <f>+F95</f>
        <v>5200</v>
      </c>
    </row>
    <row r="97" spans="1:6" s="6" customFormat="1" ht="18.75" customHeight="1">
      <c r="A97" s="34">
        <v>15</v>
      </c>
      <c r="B97" s="34" t="s">
        <v>154</v>
      </c>
      <c r="C97" s="10"/>
      <c r="D97" s="10"/>
      <c r="E97" s="10"/>
      <c r="F97" s="10"/>
    </row>
    <row r="98" spans="1:6" s="6" customFormat="1" ht="56.25">
      <c r="A98" s="33" t="s">
        <v>155</v>
      </c>
      <c r="B98" s="22" t="s">
        <v>74</v>
      </c>
      <c r="C98" s="4" t="s">
        <v>82</v>
      </c>
      <c r="D98" s="19">
        <f>+E98+F98</f>
        <v>500808</v>
      </c>
      <c r="E98" s="19">
        <v>495800</v>
      </c>
      <c r="F98" s="19">
        <v>5008</v>
      </c>
    </row>
    <row r="99" spans="1:6" s="6" customFormat="1" ht="18.75">
      <c r="A99" s="60" t="s">
        <v>103</v>
      </c>
      <c r="B99" s="62"/>
      <c r="C99" s="3"/>
      <c r="D99" s="24">
        <f>D98</f>
        <v>500808</v>
      </c>
      <c r="E99" s="24">
        <f>E98</f>
        <v>495800</v>
      </c>
      <c r="F99" s="24">
        <f>F98</f>
        <v>5008</v>
      </c>
    </row>
    <row r="100" spans="1:6" s="6" customFormat="1" ht="18.75">
      <c r="A100" s="34">
        <v>16</v>
      </c>
      <c r="B100" s="34" t="s">
        <v>75</v>
      </c>
      <c r="C100" s="10"/>
      <c r="D100" s="10"/>
      <c r="E100" s="10"/>
      <c r="F100" s="10"/>
    </row>
    <row r="101" spans="1:6" s="6" customFormat="1" ht="64.5" customHeight="1">
      <c r="A101" s="33" t="s">
        <v>156</v>
      </c>
      <c r="B101" s="28" t="s">
        <v>76</v>
      </c>
      <c r="C101" s="55" t="s">
        <v>82</v>
      </c>
      <c r="D101" s="19">
        <f>42650-33050</f>
        <v>9600</v>
      </c>
      <c r="E101" s="19">
        <f aca="true" t="shared" si="3" ref="E101:E106">D101-F101</f>
        <v>7800</v>
      </c>
      <c r="F101" s="19">
        <v>1800</v>
      </c>
    </row>
    <row r="102" spans="1:6" s="6" customFormat="1" ht="56.25">
      <c r="A102" s="33" t="s">
        <v>157</v>
      </c>
      <c r="B102" s="25" t="s">
        <v>77</v>
      </c>
      <c r="C102" s="58"/>
      <c r="D102" s="19">
        <v>12670</v>
      </c>
      <c r="E102" s="19">
        <f t="shared" si="3"/>
        <v>12670</v>
      </c>
      <c r="F102" s="19"/>
    </row>
    <row r="103" spans="1:6" s="6" customFormat="1" ht="112.5">
      <c r="A103" s="33" t="s">
        <v>158</v>
      </c>
      <c r="B103" s="27" t="s">
        <v>78</v>
      </c>
      <c r="C103" s="58"/>
      <c r="D103" s="19">
        <f>35000+33050</f>
        <v>68050</v>
      </c>
      <c r="E103" s="19">
        <f t="shared" si="3"/>
        <v>68050</v>
      </c>
      <c r="F103" s="19"/>
    </row>
    <row r="104" spans="1:6" s="6" customFormat="1" ht="56.25">
      <c r="A104" s="33" t="s">
        <v>159</v>
      </c>
      <c r="B104" s="26" t="s">
        <v>79</v>
      </c>
      <c r="C104" s="58"/>
      <c r="D104" s="19">
        <v>48300</v>
      </c>
      <c r="E104" s="19">
        <f t="shared" si="3"/>
        <v>48300</v>
      </c>
      <c r="F104" s="19"/>
    </row>
    <row r="105" spans="1:6" s="6" customFormat="1" ht="56.25">
      <c r="A105" s="33" t="s">
        <v>160</v>
      </c>
      <c r="B105" s="26" t="s">
        <v>80</v>
      </c>
      <c r="C105" s="58"/>
      <c r="D105" s="19">
        <v>21297</v>
      </c>
      <c r="E105" s="19">
        <f t="shared" si="3"/>
        <v>21297</v>
      </c>
      <c r="F105" s="19"/>
    </row>
    <row r="106" spans="1:6" s="6" customFormat="1" ht="75">
      <c r="A106" s="32" t="s">
        <v>161</v>
      </c>
      <c r="B106" s="40" t="s">
        <v>81</v>
      </c>
      <c r="C106" s="50"/>
      <c r="D106" s="19">
        <v>16583</v>
      </c>
      <c r="E106" s="19">
        <f t="shared" si="3"/>
        <v>16583</v>
      </c>
      <c r="F106" s="19"/>
    </row>
    <row r="107" spans="1:6" s="6" customFormat="1" ht="18.75">
      <c r="A107" s="63" t="s">
        <v>103</v>
      </c>
      <c r="B107" s="63"/>
      <c r="C107" s="3"/>
      <c r="D107" s="24">
        <f>SUM(D101:D106)</f>
        <v>176500</v>
      </c>
      <c r="E107" s="24">
        <f>SUM(E101:E106)</f>
        <v>174700</v>
      </c>
      <c r="F107" s="24">
        <f>SUM(F101:F106)</f>
        <v>1800</v>
      </c>
    </row>
    <row r="108" spans="1:6" ht="12.75">
      <c r="A108" s="11"/>
      <c r="B108" s="5"/>
      <c r="C108" s="5"/>
      <c r="D108" s="5"/>
      <c r="E108" s="5"/>
      <c r="F108" s="5"/>
    </row>
    <row r="109" spans="1:6" ht="12.75">
      <c r="A109" s="11"/>
      <c r="B109" s="5"/>
      <c r="C109" s="5"/>
      <c r="D109" s="5"/>
      <c r="E109" s="5"/>
      <c r="F109" s="5"/>
    </row>
    <row r="110" spans="1:6" ht="18.75">
      <c r="A110" s="12"/>
      <c r="B110" s="6"/>
      <c r="C110" s="6"/>
      <c r="D110" s="6"/>
      <c r="E110" s="6"/>
      <c r="F110" s="6"/>
    </row>
    <row r="111" spans="1:6" ht="18.75">
      <c r="A111" s="12"/>
      <c r="B111" s="44" t="s">
        <v>162</v>
      </c>
      <c r="C111" s="6"/>
      <c r="D111" s="6"/>
      <c r="E111" s="6"/>
      <c r="F111" s="6"/>
    </row>
    <row r="112" spans="1:6" ht="18.75">
      <c r="A112" s="11"/>
      <c r="B112" s="44" t="s">
        <v>163</v>
      </c>
      <c r="C112" s="5"/>
      <c r="D112" s="5"/>
      <c r="E112" s="5"/>
      <c r="F112" s="5"/>
    </row>
    <row r="113" spans="1:6" ht="18.75">
      <c r="A113" s="11"/>
      <c r="B113" s="6"/>
      <c r="C113" s="5"/>
      <c r="D113" s="5"/>
      <c r="E113" s="5"/>
      <c r="F113" s="5"/>
    </row>
    <row r="114" spans="1:6" ht="12.75">
      <c r="A114" s="11"/>
      <c r="B114" s="5"/>
      <c r="C114" s="5"/>
      <c r="D114" s="5"/>
      <c r="E114" s="5"/>
      <c r="F114" s="5"/>
    </row>
    <row r="115" spans="1:6" ht="12.75">
      <c r="A115" s="11"/>
      <c r="B115" s="5"/>
      <c r="C115" s="5"/>
      <c r="D115" s="5"/>
      <c r="E115" s="5"/>
      <c r="F115" s="5"/>
    </row>
    <row r="116" spans="1:6" ht="12.75">
      <c r="A116" s="11"/>
      <c r="B116" s="5"/>
      <c r="C116" s="5"/>
      <c r="D116" s="5"/>
      <c r="E116" s="5"/>
      <c r="F116" s="5"/>
    </row>
    <row r="117" spans="1:6" ht="12.75">
      <c r="A117" s="11"/>
      <c r="B117" s="5"/>
      <c r="C117" s="5"/>
      <c r="D117" s="5"/>
      <c r="E117" s="5"/>
      <c r="F117" s="5"/>
    </row>
    <row r="118" spans="1:6" ht="12.75">
      <c r="A118" s="11"/>
      <c r="B118" s="5"/>
      <c r="C118" s="5"/>
      <c r="D118" s="5"/>
      <c r="E118" s="5"/>
      <c r="F118" s="5"/>
    </row>
    <row r="119" spans="1:6" ht="12.75">
      <c r="A119" s="11"/>
      <c r="B119" s="5"/>
      <c r="C119" s="5"/>
      <c r="D119" s="5"/>
      <c r="E119" s="5"/>
      <c r="F119" s="5"/>
    </row>
    <row r="120" spans="1:6" ht="12.75">
      <c r="A120" s="11"/>
      <c r="B120" s="5"/>
      <c r="C120" s="5"/>
      <c r="D120" s="5"/>
      <c r="E120" s="5"/>
      <c r="F120" s="5"/>
    </row>
    <row r="121" spans="1:6" ht="12.75">
      <c r="A121" s="11"/>
      <c r="B121" s="5"/>
      <c r="C121" s="5"/>
      <c r="D121" s="5"/>
      <c r="E121" s="5"/>
      <c r="F121" s="5"/>
    </row>
    <row r="122" spans="1:6" ht="12.75">
      <c r="A122" s="11"/>
      <c r="B122" s="5"/>
      <c r="C122" s="5"/>
      <c r="D122" s="5"/>
      <c r="E122" s="5"/>
      <c r="F122" s="5"/>
    </row>
    <row r="123" spans="1:6" ht="12.75">
      <c r="A123" s="11"/>
      <c r="B123" s="5"/>
      <c r="C123" s="5"/>
      <c r="D123" s="5"/>
      <c r="E123" s="5"/>
      <c r="F123" s="5"/>
    </row>
    <row r="124" spans="1:6" ht="12.75">
      <c r="A124" s="11"/>
      <c r="B124" s="5"/>
      <c r="C124" s="5"/>
      <c r="D124" s="5"/>
      <c r="E124" s="5"/>
      <c r="F124" s="5"/>
    </row>
    <row r="125" spans="1:6" ht="12.75">
      <c r="A125" s="11"/>
      <c r="B125" s="5"/>
      <c r="C125" s="5"/>
      <c r="D125" s="5"/>
      <c r="E125" s="5"/>
      <c r="F125" s="5"/>
    </row>
    <row r="126" spans="1:6" ht="12.75">
      <c r="A126" s="11"/>
      <c r="B126" s="5"/>
      <c r="C126" s="5"/>
      <c r="D126" s="5"/>
      <c r="E126" s="5"/>
      <c r="F126" s="5"/>
    </row>
    <row r="127" spans="1:6" ht="12.75">
      <c r="A127" s="11"/>
      <c r="B127" s="5"/>
      <c r="C127" s="5"/>
      <c r="D127" s="5"/>
      <c r="E127" s="5"/>
      <c r="F127" s="5"/>
    </row>
    <row r="128" spans="1:6" ht="12.75">
      <c r="A128" s="11"/>
      <c r="B128" s="5"/>
      <c r="C128" s="5"/>
      <c r="D128" s="5"/>
      <c r="E128" s="5"/>
      <c r="F128" s="5"/>
    </row>
    <row r="129" spans="1:6" ht="12.75">
      <c r="A129" s="11"/>
      <c r="B129" s="5"/>
      <c r="C129" s="5"/>
      <c r="D129" s="5"/>
      <c r="E129" s="5"/>
      <c r="F129" s="5"/>
    </row>
    <row r="130" spans="1:6" ht="12.75">
      <c r="A130" s="11"/>
      <c r="B130" s="5"/>
      <c r="C130" s="5"/>
      <c r="D130" s="5"/>
      <c r="E130" s="5"/>
      <c r="F130" s="5"/>
    </row>
    <row r="131" spans="1:6" ht="12.75">
      <c r="A131" s="11"/>
      <c r="B131" s="5"/>
      <c r="C131" s="5"/>
      <c r="D131" s="5"/>
      <c r="E131" s="5"/>
      <c r="F131" s="5"/>
    </row>
    <row r="132" spans="1:6" ht="12.75">
      <c r="A132" s="11"/>
      <c r="B132" s="5"/>
      <c r="C132" s="5"/>
      <c r="D132" s="5"/>
      <c r="E132" s="5"/>
      <c r="F132" s="5"/>
    </row>
    <row r="133" spans="1:6" ht="12.75">
      <c r="A133" s="11"/>
      <c r="B133" s="5"/>
      <c r="C133" s="5"/>
      <c r="D133" s="5"/>
      <c r="E133" s="5"/>
      <c r="F133" s="5"/>
    </row>
    <row r="134" spans="1:6" ht="12.75">
      <c r="A134" s="11"/>
      <c r="B134" s="5"/>
      <c r="C134" s="5"/>
      <c r="D134" s="5"/>
      <c r="E134" s="5"/>
      <c r="F134" s="5"/>
    </row>
    <row r="135" spans="1:6" ht="12.75">
      <c r="A135" s="11"/>
      <c r="B135" s="5"/>
      <c r="C135" s="5"/>
      <c r="D135" s="5"/>
      <c r="E135" s="5"/>
      <c r="F135" s="5"/>
    </row>
    <row r="136" spans="1:6" ht="12.75">
      <c r="A136" s="11"/>
      <c r="B136" s="5"/>
      <c r="C136" s="5"/>
      <c r="D136" s="5"/>
      <c r="E136" s="5"/>
      <c r="F136" s="5"/>
    </row>
    <row r="137" spans="1:6" ht="12.75">
      <c r="A137" s="11"/>
      <c r="B137" s="5"/>
      <c r="C137" s="5"/>
      <c r="D137" s="5"/>
      <c r="E137" s="5"/>
      <c r="F137" s="5"/>
    </row>
    <row r="138" spans="1:6" ht="12.75">
      <c r="A138" s="11"/>
      <c r="B138" s="5"/>
      <c r="C138" s="5"/>
      <c r="D138" s="5"/>
      <c r="E138" s="5"/>
      <c r="F138" s="5"/>
    </row>
    <row r="139" spans="1:6" ht="12.75">
      <c r="A139" s="11"/>
      <c r="B139" s="5"/>
      <c r="C139" s="5"/>
      <c r="D139" s="5"/>
      <c r="E139" s="5"/>
      <c r="F139" s="5"/>
    </row>
  </sheetData>
  <sheetProtection/>
  <mergeCells count="40">
    <mergeCell ref="A5:F5"/>
    <mergeCell ref="C33:C39"/>
    <mergeCell ref="C42:C53"/>
    <mergeCell ref="C56:C59"/>
    <mergeCell ref="C62:C63"/>
    <mergeCell ref="A31:B31"/>
    <mergeCell ref="A93:B93"/>
    <mergeCell ref="A96:B96"/>
    <mergeCell ref="A99:B99"/>
    <mergeCell ref="C77:C82"/>
    <mergeCell ref="C85:C88"/>
    <mergeCell ref="A83:B83"/>
    <mergeCell ref="C66:C67"/>
    <mergeCell ref="C70:C74"/>
    <mergeCell ref="A68:B68"/>
    <mergeCell ref="A75:B75"/>
    <mergeCell ref="C6:C8"/>
    <mergeCell ref="A107:B107"/>
    <mergeCell ref="C91:C92"/>
    <mergeCell ref="C101:C106"/>
    <mergeCell ref="A40:B40"/>
    <mergeCell ref="A54:B54"/>
    <mergeCell ref="A60:B60"/>
    <mergeCell ref="A64:B64"/>
    <mergeCell ref="A89:B89"/>
    <mergeCell ref="C28:C30"/>
    <mergeCell ref="E6:F6"/>
    <mergeCell ref="D6:D8"/>
    <mergeCell ref="C20:C21"/>
    <mergeCell ref="A3:G3"/>
    <mergeCell ref="B6:B8"/>
    <mergeCell ref="C11:C17"/>
    <mergeCell ref="A18:B18"/>
    <mergeCell ref="A26:B26"/>
    <mergeCell ref="A22:B22"/>
    <mergeCell ref="C24:C25"/>
    <mergeCell ref="A4:G4"/>
    <mergeCell ref="F7:F8"/>
    <mergeCell ref="E7:E8"/>
    <mergeCell ref="A6:A8"/>
  </mergeCells>
  <printOptions horizontalCentered="1"/>
  <pageMargins left="0.6299212598425197" right="0.11811023622047245" top="0.5905511811023623" bottom="0.31496062992125984" header="0.31496062992125984" footer="0.31496062992125984"/>
  <pageSetup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of Irkutsk region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a.vetrova</dc:creator>
  <cp:keywords/>
  <dc:description/>
  <cp:lastModifiedBy>Елена Борисовна Кашкарова</cp:lastModifiedBy>
  <cp:lastPrinted>2013-08-09T05:41:07Z</cp:lastPrinted>
  <dcterms:created xsi:type="dcterms:W3CDTF">2012-04-10T04:45:51Z</dcterms:created>
  <dcterms:modified xsi:type="dcterms:W3CDTF">2013-08-13T07:58:07Z</dcterms:modified>
  <cp:category/>
  <cp:version/>
  <cp:contentType/>
  <cp:contentStatus/>
</cp:coreProperties>
</file>