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G63" i="1" l="1"/>
  <c r="G109" i="1"/>
  <c r="G113" i="1"/>
  <c r="G117" i="1"/>
  <c r="G121" i="1"/>
  <c r="G126" i="1"/>
  <c r="E82" i="1"/>
  <c r="E83" i="1"/>
  <c r="E84" i="1"/>
  <c r="E85" i="1"/>
  <c r="E86" i="1"/>
  <c r="E87" i="1"/>
  <c r="E88" i="1"/>
  <c r="E89" i="1"/>
  <c r="E90" i="1"/>
  <c r="E91" i="1"/>
  <c r="E93" i="1"/>
  <c r="E94" i="1"/>
  <c r="E95" i="1"/>
  <c r="E97" i="1"/>
  <c r="E98" i="1"/>
  <c r="E99" i="1"/>
  <c r="E100" i="1"/>
  <c r="E101" i="1"/>
  <c r="E102" i="1"/>
  <c r="E103" i="1"/>
  <c r="E104" i="1"/>
  <c r="E105" i="1"/>
  <c r="E106" i="1"/>
  <c r="G106" i="1" s="1"/>
  <c r="E107" i="1"/>
  <c r="G107" i="1" s="1"/>
  <c r="E108" i="1"/>
  <c r="G108" i="1" s="1"/>
  <c r="E109" i="1"/>
  <c r="E110" i="1"/>
  <c r="G110" i="1" s="1"/>
  <c r="E111" i="1"/>
  <c r="G111" i="1" s="1"/>
  <c r="E113" i="1"/>
  <c r="E114" i="1"/>
  <c r="G114" i="1" s="1"/>
  <c r="E115" i="1"/>
  <c r="G115" i="1" s="1"/>
  <c r="E116" i="1"/>
  <c r="G116" i="1" s="1"/>
  <c r="E117" i="1"/>
  <c r="E118" i="1"/>
  <c r="G118" i="1" s="1"/>
  <c r="E119" i="1"/>
  <c r="G119" i="1" s="1"/>
  <c r="E120" i="1"/>
  <c r="G120" i="1" s="1"/>
  <c r="E121" i="1"/>
  <c r="E122" i="1"/>
  <c r="G122" i="1" s="1"/>
  <c r="E123" i="1"/>
  <c r="G123" i="1" s="1"/>
  <c r="E124" i="1"/>
  <c r="G124" i="1" s="1"/>
  <c r="E126" i="1"/>
  <c r="E127" i="1"/>
  <c r="G127" i="1" s="1"/>
  <c r="E129" i="1"/>
  <c r="G129" i="1" s="1"/>
  <c r="E81" i="1"/>
  <c r="E80" i="1"/>
  <c r="D88" i="1"/>
  <c r="D76" i="1"/>
  <c r="E77" i="1"/>
  <c r="E76" i="1" s="1"/>
  <c r="E52" i="1"/>
  <c r="E49" i="1"/>
  <c r="E47" i="1"/>
  <c r="E39" i="1"/>
  <c r="E38" i="1" s="1"/>
  <c r="E35" i="1"/>
  <c r="E26" i="1"/>
  <c r="E24" i="1"/>
  <c r="E22" i="1"/>
  <c r="E18" i="1"/>
  <c r="E17" i="1" s="1"/>
  <c r="E12" i="1"/>
  <c r="E11" i="1" s="1"/>
  <c r="E5" i="1"/>
  <c r="E4" i="1"/>
  <c r="C128" i="1"/>
  <c r="E128" i="1" s="1"/>
  <c r="G128" i="1" s="1"/>
  <c r="C125" i="1"/>
  <c r="E125" i="1" s="1"/>
  <c r="G125" i="1" s="1"/>
  <c r="C119" i="1"/>
  <c r="C112" i="1"/>
  <c r="C111" i="1" s="1"/>
  <c r="C96" i="1"/>
  <c r="C92" i="1" s="1"/>
  <c r="E92" i="1" s="1"/>
  <c r="C88" i="1"/>
  <c r="C79" i="1" s="1"/>
  <c r="C76" i="1"/>
  <c r="C52" i="1"/>
  <c r="C49" i="1"/>
  <c r="C47" i="1"/>
  <c r="C39" i="1"/>
  <c r="C38" i="1" s="1"/>
  <c r="C35" i="1"/>
  <c r="C32" i="1"/>
  <c r="C26" i="1"/>
  <c r="C24" i="1"/>
  <c r="C22" i="1"/>
  <c r="C18" i="1"/>
  <c r="C17" i="1" s="1"/>
  <c r="C12" i="1"/>
  <c r="C11" i="1" s="1"/>
  <c r="C5" i="1"/>
  <c r="C4" i="1"/>
  <c r="E79" i="1" l="1"/>
  <c r="E112" i="1"/>
  <c r="G112" i="1" s="1"/>
  <c r="E96" i="1"/>
  <c r="C3" i="1"/>
  <c r="E75" i="1"/>
  <c r="E74" i="1" s="1"/>
  <c r="E3" i="1"/>
  <c r="C75" i="1"/>
  <c r="C74" i="1" s="1"/>
  <c r="E164" i="1"/>
  <c r="E165" i="1"/>
  <c r="E162" i="1"/>
  <c r="E163" i="1"/>
  <c r="E161" i="1"/>
  <c r="E130" i="1" l="1"/>
  <c r="G130" i="1" s="1"/>
  <c r="C130" i="1"/>
  <c r="G161" i="1"/>
  <c r="D180" i="1"/>
  <c r="E180" i="1"/>
  <c r="G142" i="1"/>
  <c r="G143" i="1"/>
  <c r="G144" i="1"/>
  <c r="G145" i="1"/>
  <c r="G146" i="1"/>
  <c r="G147" i="1"/>
  <c r="G148" i="1"/>
  <c r="G149" i="1"/>
  <c r="G150" i="1"/>
  <c r="G151" i="1"/>
  <c r="G152" i="1"/>
  <c r="G153" i="1"/>
  <c r="G154" i="1"/>
  <c r="G155" i="1"/>
  <c r="G156" i="1"/>
  <c r="G157" i="1"/>
  <c r="G158" i="1"/>
  <c r="G159" i="1"/>
  <c r="G160" i="1"/>
  <c r="G162" i="1"/>
  <c r="G163" i="1"/>
  <c r="G164" i="1"/>
  <c r="G165" i="1"/>
  <c r="G166" i="1"/>
  <c r="G167" i="1"/>
  <c r="G168" i="1"/>
  <c r="G169" i="1"/>
  <c r="G170" i="1"/>
  <c r="G171" i="1"/>
  <c r="G172" i="1"/>
  <c r="G173" i="1"/>
  <c r="G174" i="1"/>
  <c r="G175" i="1"/>
  <c r="G176" i="1"/>
  <c r="G177" i="1"/>
  <c r="G178" i="1"/>
  <c r="G179" i="1"/>
  <c r="G141" i="1"/>
  <c r="C180" i="1"/>
  <c r="D103" i="1"/>
  <c r="D94" i="1"/>
  <c r="D81" i="1"/>
  <c r="D79" i="1" s="1"/>
  <c r="D75" i="1" s="1"/>
  <c r="D74" i="1" s="1"/>
  <c r="D66" i="1"/>
  <c r="D48" i="1"/>
  <c r="D44" i="1"/>
  <c r="D42" i="1"/>
  <c r="D37" i="1"/>
  <c r="D36" i="1" s="1"/>
  <c r="D33" i="1"/>
  <c r="D24" i="1"/>
  <c r="D22" i="1"/>
  <c r="D20" i="1"/>
  <c r="D17" i="1"/>
  <c r="D11" i="1"/>
  <c r="D10" i="1" s="1"/>
  <c r="D4" i="1"/>
  <c r="D5" i="1"/>
  <c r="G6" i="1"/>
  <c r="G7" i="1"/>
  <c r="G8" i="1"/>
  <c r="G9" i="1"/>
  <c r="G12" i="1"/>
  <c r="G13" i="1"/>
  <c r="G14" i="1"/>
  <c r="G15" i="1"/>
  <c r="G18" i="1"/>
  <c r="G19" i="1"/>
  <c r="G21" i="1"/>
  <c r="G23" i="1"/>
  <c r="G25" i="1"/>
  <c r="G26" i="1"/>
  <c r="G27" i="1"/>
  <c r="G28" i="1"/>
  <c r="G29" i="1"/>
  <c r="G31" i="1"/>
  <c r="G32" i="1"/>
  <c r="G34" i="1"/>
  <c r="G35" i="1"/>
  <c r="G38" i="1"/>
  <c r="G40" i="1"/>
  <c r="G43" i="1"/>
  <c r="G46" i="1"/>
  <c r="G47" i="1"/>
  <c r="G49" i="1"/>
  <c r="G50" i="1"/>
  <c r="G52" i="1"/>
  <c r="G54" i="1"/>
  <c r="G55" i="1"/>
  <c r="G56" i="1"/>
  <c r="G57" i="1"/>
  <c r="G58" i="1"/>
  <c r="G59" i="1"/>
  <c r="G61" i="1"/>
  <c r="G62" i="1"/>
  <c r="G67" i="1"/>
  <c r="G68" i="1"/>
  <c r="G70" i="1"/>
  <c r="G71" i="1"/>
  <c r="G72" i="1"/>
  <c r="G73" i="1"/>
  <c r="G74" i="1"/>
  <c r="G76" i="1"/>
  <c r="G77" i="1"/>
  <c r="G79" i="1"/>
  <c r="G80" i="1"/>
  <c r="G82" i="1"/>
  <c r="G84" i="1"/>
  <c r="G85" i="1"/>
  <c r="G86" i="1"/>
  <c r="G87" i="1"/>
  <c r="G88" i="1"/>
  <c r="G89" i="1"/>
  <c r="G90" i="1"/>
  <c r="G91" i="1"/>
  <c r="G92" i="1"/>
  <c r="G93" i="1"/>
  <c r="G96" i="1"/>
  <c r="G97" i="1"/>
  <c r="G98" i="1"/>
  <c r="G99" i="1"/>
  <c r="G100" i="1"/>
  <c r="G101" i="1"/>
  <c r="G102" i="1"/>
  <c r="G104" i="1"/>
  <c r="G105" i="1"/>
  <c r="F6" i="1"/>
  <c r="F7" i="1"/>
  <c r="F8" i="1"/>
  <c r="F9" i="1"/>
  <c r="F12" i="1"/>
  <c r="F13" i="1"/>
  <c r="F14" i="1"/>
  <c r="F15" i="1"/>
  <c r="F18" i="1"/>
  <c r="F19" i="1"/>
  <c r="F21" i="1"/>
  <c r="F23" i="1"/>
  <c r="F25" i="1"/>
  <c r="F26" i="1"/>
  <c r="F27" i="1"/>
  <c r="F28" i="1"/>
  <c r="F29" i="1"/>
  <c r="F31" i="1"/>
  <c r="F32" i="1"/>
  <c r="F34" i="1"/>
  <c r="F35" i="1"/>
  <c r="F38" i="1"/>
  <c r="F39" i="1"/>
  <c r="F40" i="1"/>
  <c r="F41" i="1"/>
  <c r="F43" i="1"/>
  <c r="F46" i="1"/>
  <c r="F47" i="1"/>
  <c r="F49" i="1"/>
  <c r="F50" i="1"/>
  <c r="F52" i="1"/>
  <c r="F53" i="1"/>
  <c r="F54" i="1"/>
  <c r="F55" i="1"/>
  <c r="F56" i="1"/>
  <c r="F57" i="1"/>
  <c r="F58" i="1"/>
  <c r="F59" i="1"/>
  <c r="F61" i="1"/>
  <c r="F62" i="1"/>
  <c r="F63" i="1"/>
  <c r="F67" i="1"/>
  <c r="F68" i="1"/>
  <c r="F70" i="1"/>
  <c r="F71" i="1"/>
  <c r="F72" i="1"/>
  <c r="F73" i="1"/>
  <c r="F74" i="1"/>
  <c r="F76" i="1"/>
  <c r="F77" i="1"/>
  <c r="F78" i="1"/>
  <c r="F79" i="1"/>
  <c r="F80" i="1"/>
  <c r="F82" i="1"/>
  <c r="F84" i="1"/>
  <c r="F85" i="1"/>
  <c r="F86" i="1"/>
  <c r="F87" i="1"/>
  <c r="F88" i="1"/>
  <c r="F89" i="1"/>
  <c r="F90" i="1"/>
  <c r="F91" i="1"/>
  <c r="F92" i="1"/>
  <c r="F93" i="1"/>
  <c r="F96" i="1"/>
  <c r="F97" i="1"/>
  <c r="F98" i="1"/>
  <c r="F99" i="1"/>
  <c r="F100" i="1"/>
  <c r="F101" i="1"/>
  <c r="F102" i="1"/>
  <c r="F104" i="1"/>
  <c r="F105" i="1"/>
  <c r="F45" i="1"/>
  <c r="G103" i="1"/>
  <c r="G66" i="1"/>
  <c r="D69" i="1" l="1"/>
  <c r="D65" i="1" s="1"/>
  <c r="D64" i="1" s="1"/>
  <c r="G180" i="1"/>
  <c r="D16" i="1"/>
  <c r="D3" i="1"/>
  <c r="G83" i="1"/>
  <c r="G5" i="1"/>
  <c r="G42" i="1"/>
  <c r="G22" i="1"/>
  <c r="G30" i="1"/>
  <c r="G10" i="1"/>
  <c r="G95" i="1"/>
  <c r="G4" i="1"/>
  <c r="G20" i="1"/>
  <c r="G24" i="1"/>
  <c r="G33" i="1"/>
  <c r="G48" i="1"/>
  <c r="G36" i="1"/>
  <c r="G69" i="1"/>
  <c r="G37" i="1"/>
  <c r="G17" i="1"/>
  <c r="G44" i="1"/>
  <c r="F66" i="1"/>
  <c r="F48" i="1"/>
  <c r="F44" i="1"/>
  <c r="F42" i="1"/>
  <c r="F36" i="1"/>
  <c r="F30" i="1"/>
  <c r="F24" i="1"/>
  <c r="F22" i="1"/>
  <c r="F20" i="1"/>
  <c r="F10" i="1"/>
  <c r="F4" i="1"/>
  <c r="G45" i="1"/>
  <c r="F103" i="1"/>
  <c r="F95" i="1"/>
  <c r="F83" i="1"/>
  <c r="F75" i="1"/>
  <c r="F69" i="1"/>
  <c r="F37" i="1"/>
  <c r="F33" i="1"/>
  <c r="F17" i="1"/>
  <c r="F11" i="1"/>
  <c r="F5" i="1"/>
  <c r="G75" i="1"/>
  <c r="G11" i="1"/>
  <c r="G94" i="1" l="1"/>
  <c r="F94" i="1"/>
  <c r="G81" i="1"/>
  <c r="F81" i="1"/>
  <c r="G16" i="1"/>
  <c r="F16" i="1"/>
  <c r="G65" i="1" l="1"/>
  <c r="F65" i="1"/>
  <c r="G3" i="1"/>
  <c r="F3" i="1"/>
  <c r="G64" i="1" l="1"/>
  <c r="F64" i="1"/>
</calcChain>
</file>

<file path=xl/sharedStrings.xml><?xml version="1.0" encoding="utf-8"?>
<sst xmlns="http://schemas.openxmlformats.org/spreadsheetml/2006/main" count="342" uniqueCount="304">
  <si>
    <t xml:space="preserve">Безвозмездные поступления </t>
  </si>
  <si>
    <t>000 2 00 00000 00 0000 000</t>
  </si>
  <si>
    <t>Безвозмездные поступления от других бюджетов бюджетной системы</t>
  </si>
  <si>
    <t>000 2 02 00000 00 0000 000</t>
  </si>
  <si>
    <t xml:space="preserve">Дотации </t>
  </si>
  <si>
    <t>000 2 02 01000 00 0000 151</t>
  </si>
  <si>
    <t>Дотации бюджетам муниципальных районов на выравнивание уровня бюджетной обеспеченности</t>
  </si>
  <si>
    <t>000 2 02 01001 05 0000 151</t>
  </si>
  <si>
    <t>Дотации бюджетам  муниципальных  районов на   поддержку   мер   по    обеспечению сбалансированности бюджетов</t>
  </si>
  <si>
    <t>000 2 02 01003 05 0000 151</t>
  </si>
  <si>
    <t xml:space="preserve">Субсидии </t>
  </si>
  <si>
    <t>000 2 02 02000 00 0000 000</t>
  </si>
  <si>
    <t>Прочие субсидии, зачисляемые в бюджеты муниципальных районов</t>
  </si>
  <si>
    <t>000 2 02 02999 05 0000 000</t>
  </si>
  <si>
    <t>Выравнивание обеспеченности муниципальных районов (городских округов) Иркутской области по реализации ими их отдельных расходных обязательств</t>
  </si>
  <si>
    <t>Основное мероприятие «Организация отдыха и оздоровления детей в рамках полномочий министерства социального развития, опеки и попечительства Иркутской области»</t>
  </si>
  <si>
    <t>Субвенции</t>
  </si>
  <si>
    <t>000 2 02 03000 00 0000 151</t>
  </si>
  <si>
    <t xml:space="preserve">Субвенции бюджетам муниципальных образований на предоставление гражданам субсидий на оплату жилого помещения и коммунальных услуг </t>
  </si>
  <si>
    <t>000 2 02 03022 05 0000 151</t>
  </si>
  <si>
    <t xml:space="preserve">Субвенции бюджетам на выполнение переданных полномочий субъектов РФ </t>
  </si>
  <si>
    <t>000 2 02 03024 05 0000 151</t>
  </si>
  <si>
    <t xml:space="preserve">-хранение, комплектование, учет и  использование архивных документов </t>
  </si>
  <si>
    <t>- государственные полномочия в области охраны труда</t>
  </si>
  <si>
    <t>-гос. полномочия в области производства и оборота этилового спирта, алкогольной и спиртосодержащей продукции</t>
  </si>
  <si>
    <t>- гос. полномочия по определению персонального состава и обеспечению деятельности административных комиссий</t>
  </si>
  <si>
    <t>- социальная поддержка малообеспеченных и многодетных семей</t>
  </si>
  <si>
    <t>000 202 03024 05 0000 151</t>
  </si>
  <si>
    <t>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</si>
  <si>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Осуществление отдельных областных государственных полномочий в сфере обращения с безнадзорными собаками и кошками в Иркутской области</t>
  </si>
  <si>
    <t>Прочие субвенции бюджетам муниципальных районов ( субвенция образованию)</t>
  </si>
  <si>
    <t>000 2 02 03999 05 0000 151</t>
  </si>
  <si>
    <t>Прочие субвенции бюджетам муниципальных районов ( дошкольное образование)</t>
  </si>
  <si>
    <t>Прочие межбюджетные трансферты</t>
  </si>
  <si>
    <t xml:space="preserve">000 2 02 04000 00 0000 151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</si>
  <si>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t>
  </si>
  <si>
    <t xml:space="preserve">000 2 02 04010 00 0000 151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</si>
  <si>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(формирование и исполнение бюджета)</t>
  </si>
  <si>
    <t xml:space="preserve">000 2 02 04014 00 0000 151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</si>
  <si>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(размещение муниципального заказа)</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</si>
  <si>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 подготовка к проектов генеральных планов поселений, правил землепользования и застройки, подготовка на основе генерального плана поселений документации по планировке территории, выдача разрешений на строительство)</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</si>
  <si>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(дорожная деятельность в отношении автомобильных дорог местного значения в границах населенных пунктов поселений, а именно строительство, реконструкция, капитальный ремонт автомобильных дорог в части составления дефектных ведомостей на выполнение работ, составление сметной документации, осуществление контроля за качеством и объемами, выполнение работ в составлении актов выполненнных работ в рамках долгосрочной программы (развитие автомобильных дорог общего пользования регионального или межмуниципального и местного значения в Иркутской области на 2011-2015 годы)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</si>
  <si>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(КСП)</t>
  </si>
  <si>
    <t xml:space="preserve">000 2 02 04025 00 0000 151 </t>
  </si>
  <si>
    <t>Комплектование книжных фондов библиотек муниципальных образований Иркутской области (за счет средств областного бюджета)</t>
  </si>
  <si>
    <t xml:space="preserve">000 2 02 04025 05 0000 151 </t>
  </si>
  <si>
    <t>Комплектование книжных фондов библиотек муниципальных образований Иркутской области (за счет средств федерального бюджета)</t>
  </si>
  <si>
    <t>отклонение</t>
  </si>
  <si>
    <t>Код бюджетной классификации Российской Федерации</t>
  </si>
  <si>
    <t>Собственные налоговые, неналоговые доходы</t>
  </si>
  <si>
    <t>000 1 00 00000 00 0000 000</t>
  </si>
  <si>
    <t>НАЛОГИ НА ПРИБЫЛЬ, ДОХОДЫ</t>
  </si>
  <si>
    <t>000 1 01 00000 01 0000 110</t>
  </si>
  <si>
    <t>Налог на доходы физических лиц</t>
  </si>
  <si>
    <t>000 1 01 02000 01 0000 110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</si>
  <si>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</si>
  <si>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000 1 01 02010 01 0000 110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</si>
  <si>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</si>
  <si>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000 1 01 02020 01 0000 110</t>
  </si>
  <si>
    <t>Налог на доходы физических лиц с доходов, полученных физическими лицами, не являющимися налоговыми резидентами Российской Федерации</t>
  </si>
  <si>
    <t>000 1 01 02030 01 0000 110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</si>
  <si>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</si>
  <si>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 000 1 01 02040 01 0000 110</t>
  </si>
  <si>
    <t>НАЛОГИ НА ТОВАРЫ (РАБОТЫ, УСЛУГИ), РЕАЛИЗУЕМЫЕ НА ТЕРРИТОРИИ РОССИЙСКОЙ ФЕДЕРАЦИИ</t>
  </si>
  <si>
    <t>000 1 03 00000 00 0000 000</t>
  </si>
  <si>
    <t>000 1 03 02000 01 0000 110</t>
  </si>
  <si>
    <t>Доходы от уплаты акцизов на дизельное топливо, подлежащие распределению в консолидированные бюджеты субъектов Российской Федерации</t>
  </si>
  <si>
    <t>000 1 03 02230 01 0000 110</t>
  </si>
  <si>
    <t>Доходы от уплаты акцизов на моторные масла для дизельных и (или) карбюраторных (инжекторных) двигателей, подлежащие распределению в консолидированные бюджеты субъектов Российской Федерации</t>
  </si>
  <si>
    <t>000 1 03 02240 01 0000 110</t>
  </si>
  <si>
    <t>Доходы от уплаты акцизов на автомобильный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</si>
  <si>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000 1 03 02250 01 0000 110</t>
  </si>
  <si>
    <t>Доходы от уплаты акцизов на прямогонный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</si>
  <si>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000 1 03 02260 01 0000 110</t>
  </si>
  <si>
    <t>Налоги на совокупный доход</t>
  </si>
  <si>
    <t>000 1 05 00000 00 0000 000</t>
  </si>
  <si>
    <t>Единый налог на вмененный доход для отдельных видов деятельности</t>
  </si>
  <si>
    <t>000 1 05 02000 02 0000 110</t>
  </si>
  <si>
    <t>000 1 05 02010 02 0000 110</t>
  </si>
  <si>
    <t>Единый налог на вмененный доход для отдельных видов деятельности (за налоговые периоды, истекшие до 1 января 2011 года)</t>
  </si>
  <si>
    <t>000 1 05 02020 02 0000 110</t>
  </si>
  <si>
    <t xml:space="preserve">Единый сельскохозяйственный налог </t>
  </si>
  <si>
    <t>000 1 05 03000 01 0000 110</t>
  </si>
  <si>
    <t>000 1 05 03010 01 0000 110</t>
  </si>
  <si>
    <t>Налог, взимаемый в связи с применением патентной системы налогообложения</t>
  </si>
  <si>
    <t>000 1 05 04000 00 0000 110</t>
  </si>
  <si>
    <t>Налог, взимаемый в связи с применением патентной системы налогообложения, зачисляемый в бюджеты муниципальных районов</t>
  </si>
  <si>
    <t>000 1 05 04020 00 0000 110</t>
  </si>
  <si>
    <t>Государственная пошлина , сборы</t>
  </si>
  <si>
    <t>000 1 08 00000 00 0000 000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</si>
  <si>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</si>
  <si>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000 1 08 03010 01 0000 110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</si>
  <si>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t>
  </si>
  <si>
    <t>000 1 08 07084 01 4000 110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</si>
  <si>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изменениями и выдачей документов на транспортные средства, регистрационных знаков, водительских удостоверений</t>
  </si>
  <si>
    <t xml:space="preserve"> 1 08 07141 01 0000 110</t>
  </si>
  <si>
    <t>Государственная пошлина за выдачу разрешения на установку рекламной конструкции</t>
  </si>
  <si>
    <t>1 08 07150 01 1000 110</t>
  </si>
  <si>
    <t>Задолженность и перерасчеты по отмененным налогам, сборам и иным обязательным платежам</t>
  </si>
  <si>
    <t>1 09 00000 00 0000 110</t>
  </si>
  <si>
    <t>Налог на прибыль организаций, зачислявшийся до 1 января 2005 года в местные бюджеты, мобилизуемый на территориях муниципальных районов</t>
  </si>
  <si>
    <t>1 09 01030 05 0000 110</t>
  </si>
  <si>
    <t>Налог с продаж</t>
  </si>
  <si>
    <t>1 09 06010 02 0000 110</t>
  </si>
  <si>
    <t>Доходы от использования имущества, находящегося в муниципальной собственности</t>
  </si>
  <si>
    <t>000 1 11 00000 00 0000 000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</si>
  <si>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</si>
  <si>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000 1 11 05013 10 0000 120</t>
  </si>
  <si>
    <t>Прочие поступления от использования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t>
  </si>
  <si>
    <t>000 1 11 09045 05 0000 120</t>
  </si>
  <si>
    <t>Платежи за пользование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</si>
  <si>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</si>
  <si>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</si>
  <si>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</si>
  <si>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</si>
  <si>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</si>
  <si>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000 1 12 01040 01 0000 120</t>
  </si>
  <si>
    <t>000 1 13 00000 00 0000 000</t>
  </si>
  <si>
    <t>Прочие доходы от компенсации затрат бюджетов муниципальных районов</t>
  </si>
  <si>
    <t>000 1 13 02995 05 0000 130</t>
  </si>
  <si>
    <t>Доходы от продажи материальных и нематериальных активов</t>
  </si>
  <si>
    <t>000 1 14 00000 00 0000 000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</si>
  <si>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</si>
  <si>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000 1 14 02052 05 0000 410</t>
  </si>
  <si>
    <t>Доходы от продажи земельных участков, государственная собственность на которые не разграничена и которые расположены в границах поселений</t>
  </si>
  <si>
    <t>000 1 14 06013 10 0000 430</t>
  </si>
  <si>
    <t>Штрафы, санкции, возмещение ущерба</t>
  </si>
  <si>
    <t>000 1 16 00000 00 0000 000</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</si>
  <si>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</si>
  <si>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000 1 16 03010 01 0000 140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</si>
  <si>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</si>
  <si>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000 1 16 03030 01 0000 140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</si>
  <si>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</si>
  <si>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000 1 16 08010 01 0000 140</t>
  </si>
  <si>
    <t>Денежные взыскания (штрафы) за нарушение законодательства об охране и использовании животного мира</t>
  </si>
  <si>
    <t>000 1 16 25030 01 0000 140</t>
  </si>
  <si>
    <t xml:space="preserve">Денежные взыскания (штрафы) за нарушение законодательства в области охраны окружающей среды </t>
  </si>
  <si>
    <t>000 1 16 25050 01 0000 140</t>
  </si>
  <si>
    <t>Денежные взыскания (штрафы) за нарушение земельного законодательства</t>
  </si>
  <si>
    <t>000 1 16 25060 01 0000 140</t>
  </si>
  <si>
    <t>Денежные взыскания (штрафы) за нарушение законодательства в области обеспечения санитарно - эпидемиологического благополучия человека и законодательства в сфере защиты прав потребителей</t>
  </si>
  <si>
    <t>000 1 16 28000 01 0000 140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</si>
  <si>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</si>
  <si>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000 1 16 30010 01 0000 140</t>
  </si>
  <si>
    <t>Прочие денежные взыскания (штрафы) за  правонарушения в области дорожного движения</t>
  </si>
  <si>
    <t>000 1 16 30030 01 0000 140</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</si>
  <si>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</si>
  <si>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000 1 16 43000 01 0000 140</t>
  </si>
  <si>
    <t>Прочие поступления от денежных взысканий (штрафов) и иных сумм в возмещение ущерба, зачисляемые в бюджеты муниципальных районов</t>
  </si>
  <si>
    <t>000 1 16 90050 05 0000 140</t>
  </si>
  <si>
    <t>факт на 02.12.15</t>
  </si>
  <si>
    <t>Показатель</t>
  </si>
  <si>
    <t>Плановые показатели</t>
  </si>
  <si>
    <t xml:space="preserve"> Ожидаемая оценка</t>
  </si>
  <si>
    <t>Процент исполнения, %</t>
  </si>
  <si>
    <t>РАСХОДЫ</t>
  </si>
  <si>
    <t/>
  </si>
  <si>
    <t>Функционирование высшего должностного лица субъекта Российской Федерации и муниципального образования</t>
  </si>
  <si>
    <t>000 0102 0000000 000 000</t>
  </si>
  <si>
    <t>Функционирование законодательных (представительных) органов государственной власти и представительных органов муниципальных образований</t>
  </si>
  <si>
    <t>000 0103 0000000 000 000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</si>
  <si>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</si>
  <si>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000 0104 0000000 000 000</t>
  </si>
  <si>
    <t>Судебная система</t>
  </si>
  <si>
    <t>000 0105 0000000 000 000</t>
  </si>
  <si>
    <t>Обеспечение деятельности финансовых, налоговых и таможенных органов и органов финансового (финансово-бюджетного) надзора</t>
  </si>
  <si>
    <t>000 0106 0000000 000 000</t>
  </si>
  <si>
    <t xml:space="preserve">  Обеспечение проведения выборов и референдумов</t>
  </si>
  <si>
    <t>000 0107 0000000 000 000</t>
  </si>
  <si>
    <t>Резервные фонды</t>
  </si>
  <si>
    <t>000 0111 0000000 000 000</t>
  </si>
  <si>
    <t>Другие общегосударственные вопросы</t>
  </si>
  <si>
    <t>000 0113 0000000 000 000</t>
  </si>
  <si>
    <t>Органы внутренних дел</t>
  </si>
  <si>
    <t>Сельское хозяйство и рыболовство</t>
  </si>
  <si>
    <t>000 0405 0000000 000 000</t>
  </si>
  <si>
    <t>Водное хозяйство</t>
  </si>
  <si>
    <t>000 0406 0000000 000 000</t>
  </si>
  <si>
    <t>Дорожное хозяйство (дорожные фонды)</t>
  </si>
  <si>
    <t>000 0409 0000000 000 000</t>
  </si>
  <si>
    <t>Национальная экономика</t>
  </si>
  <si>
    <t>000 0412 0000000 000 000</t>
  </si>
  <si>
    <t>Жилищное хозяйство</t>
  </si>
  <si>
    <t>000 0501 0000000 000 000</t>
  </si>
  <si>
    <t>Коммунальное хозяйство</t>
  </si>
  <si>
    <t>000 0502 0000000 000 000</t>
  </si>
  <si>
    <t>Другие вопросы в области жилищно-коммунального хозяйства</t>
  </si>
  <si>
    <t>000 05050000000 000 000</t>
  </si>
  <si>
    <t>Другие вопросы в области охраны окружающей среды</t>
  </si>
  <si>
    <t>000 0605 0000000 000 000</t>
  </si>
  <si>
    <t>Дошкольное образование</t>
  </si>
  <si>
    <t>000 0701 0000000 000 000</t>
  </si>
  <si>
    <t>Общее образование</t>
  </si>
  <si>
    <t>000 0702 0000000 000 000</t>
  </si>
  <si>
    <t>Молодежная политика и оздоровление детей</t>
  </si>
  <si>
    <t>000 0707 0000000 000 000</t>
  </si>
  <si>
    <t>Другие вопросы в области образования</t>
  </si>
  <si>
    <t>000 0709 0000000 000 000</t>
  </si>
  <si>
    <t>Культура</t>
  </si>
  <si>
    <t>000 0801 0000000 000 000</t>
  </si>
  <si>
    <t>Другие вопросы в области культуры, кинематографии, средств массовой информации</t>
  </si>
  <si>
    <t>000 0804 0000000 000 000</t>
  </si>
  <si>
    <t>Стационарная медицинская помощь</t>
  </si>
  <si>
    <t>000 0901 0000000 000 000</t>
  </si>
  <si>
    <t>Амбулаторная помощь</t>
  </si>
  <si>
    <t>000 0902 0000000 000 000</t>
  </si>
  <si>
    <t>Скорая медицинская помощь</t>
  </si>
  <si>
    <t>000 0904 0000000 000 000</t>
  </si>
  <si>
    <t>Другие вопросы в области здравоохранения</t>
  </si>
  <si>
    <t>000 0909 0000000 000 000</t>
  </si>
  <si>
    <t>Другие вопросы в области здравоохранения, физической культуры и спорта</t>
  </si>
  <si>
    <t>000 0910 0000000 000 000</t>
  </si>
  <si>
    <t>Пенсионное обеспечение</t>
  </si>
  <si>
    <t>000 1001 0000000 000 000</t>
  </si>
  <si>
    <t>Социальное обеспечение населения</t>
  </si>
  <si>
    <t>000 1003 0000000 000 000</t>
  </si>
  <si>
    <t>Охрана семьи и детства</t>
  </si>
  <si>
    <t>Другие вопросы в области социальной политики</t>
  </si>
  <si>
    <t>000 1006 0000000 000 000</t>
  </si>
  <si>
    <t>Физическая культура и спорт</t>
  </si>
  <si>
    <t>000 1101 0000000 000 000</t>
  </si>
  <si>
    <t>000 1301 0000000 000 000</t>
  </si>
  <si>
    <t>Дотация на выравнивание бюджетной обеспеченности субъектов РФ и муниципальных образований</t>
  </si>
  <si>
    <t>000 1401 0000000 000 000</t>
  </si>
  <si>
    <t>Иные дотации</t>
  </si>
  <si>
    <t>000 1402 0000000 000 000</t>
  </si>
  <si>
    <t>Прочие межбюджетные трансферты общего хорактера</t>
  </si>
  <si>
    <t>000 1403 0000000 000 000</t>
  </si>
  <si>
    <t>ИТОГО РАСХОДОВ</t>
  </si>
  <si>
    <t>000 0000 0000000 000 000</t>
  </si>
  <si>
    <t>1 0106 0000000 000 000</t>
  </si>
  <si>
    <t>Обеспечение проведения выборов и референдумов</t>
  </si>
  <si>
    <t>000 0314 0000000 000 000</t>
  </si>
  <si>
    <t>000 1004 0000000 000 000</t>
  </si>
  <si>
    <t>000 0302 0000000 000 000</t>
  </si>
  <si>
    <t>Другие вопросы в области национальной безопасности и правоохранительной деятельности</t>
  </si>
  <si>
    <t>Оценка ожидаемого исполнения  бюджета муниципального образования "Заларинский район" на 2016 год</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</si>
  <si>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</si>
  <si>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000 1 16 06000 01 0000 140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</si>
  <si>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</si>
  <si>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000 1 16 33050 01 0000 140</t>
  </si>
  <si>
    <t>Налог на доходы физических лиц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t>
  </si>
  <si>
    <t>1 01 02070 01 0000 110</t>
  </si>
  <si>
    <t>Акцизы по подакцизным товарам (продукции), производимым на территории РФ</t>
  </si>
  <si>
    <t>1 1 05 02010 02 0000 110</t>
  </si>
  <si>
    <t>Доходы от оказания платных услуг и компенсации затрат государства</t>
  </si>
  <si>
    <t>1 1 12 01000 01 0000 120</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</si>
  <si>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</si>
  <si>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2 1 12 01000 01 0000 120</t>
  </si>
  <si>
    <t>3 1 12 01000 01 0000 120</t>
  </si>
  <si>
    <t>4 1 12 01000 01 0000 120</t>
  </si>
  <si>
    <t>5 1 12 01000 01 0000 120</t>
  </si>
  <si>
    <t>Плата   за   иные    виды    негативного воздействия на окружающую среду</t>
  </si>
  <si>
    <t>Доходы от оказания платных услуг (работ) и компенсации затрат государства</t>
  </si>
  <si>
    <t xml:space="preserve"> 1 16 08000 01 0000 140</t>
  </si>
  <si>
    <t>Денежные взыскания (штрафы) за нарушение законодательства в области охраны окружающей среды</t>
  </si>
  <si>
    <t>1 1 16 25030 01 0000 140</t>
  </si>
  <si>
    <t>2 1 16 25030 01 0000 140</t>
  </si>
  <si>
    <t>3 1 16 25030 01 0000 140</t>
  </si>
  <si>
    <t xml:space="preserve"> 2 16 43000 01 0000 140</t>
  </si>
  <si>
    <t xml:space="preserve"> 1 16 43000 01 0000 140</t>
  </si>
  <si>
    <t>Прочие безвозмездные поступления</t>
  </si>
  <si>
    <t>000 117 00000  00 0000 000</t>
  </si>
  <si>
    <t>Прочие неналоговые доходы бюджетов муниципальных районов</t>
  </si>
  <si>
    <t>000 117 05050 05 0000 180</t>
  </si>
  <si>
    <t>Субсидии на софинансирование расходных обязательств по строительству (приобретению) жилья, предоставляемого молодым семьям и молодым специалистам по договору найма жилого помещения (обл. б-т)</t>
  </si>
  <si>
    <t>000 2 02 02051 05 0000 000</t>
  </si>
  <si>
    <t>Субсидии на софинансирование расходных обязательств по строительству (приобретению) жилья, предоставляемого молодым семьям и молодым специалистам по договору найма жилого помещения (фед. б-т)</t>
  </si>
  <si>
    <t>Субсидии на реализацию мероприятий, направленных на повышение эффективности бюджетных расходов муниципальных образований Иркутской области</t>
  </si>
  <si>
    <t>Субсидия на финансирование основных мероприятий  «Повышение эксплуатационной надежности гидротехнических сооружений, в том числе бесхозяйных, путем их приведения к безопасному техническому состоянию» на 2014 - 2018 годы</t>
  </si>
  <si>
    <t>Субсидии местным бюджетам на строительство и реконструкцию автомобильных дорог общего пользования в рамках реализации мероприятий федеральной целевой программы "Устойчивое развитие сельских территорий на 2014-2017 годы и на период до 2020 года" (дорога Мейеровка) обл.б-т</t>
  </si>
  <si>
    <t>000 2 02 02077 05 0000 000</t>
  </si>
  <si>
    <t>Субсидии местным бюджетам на строительство и реконструкцию автомобильных дорог общего пользования в рамках реализации мероприятий федеральной целевой программы "Устойчивое развитие сельских территорий на 2014-2017 годы и на период до 2020 года" (дорога Мейеровка) фед.б-т</t>
  </si>
  <si>
    <t>Субсидии бюджетам муниципальных районов на софинансирование капитальных вложений в объекты муниципальной собственности (Мойган д/с)</t>
  </si>
  <si>
    <t>Субсидии на создание в общеобразовательных организациях, расположенных в сельской местности, условий для занятий физической культурой и спортом (Веренская школа)</t>
  </si>
  <si>
    <t>000 2 02 02215 05 0000 000</t>
  </si>
  <si>
    <t xml:space="preserve">"Развитие системы отдыха и оздоровления детей в Иркутской области" на 2014 - 2018 годы
</t>
  </si>
  <si>
    <t>Субвенции бюджетам муниципальных районов на проведение Всероссийской сельскохозяйственной переписи в 2016 году</t>
  </si>
  <si>
    <t>000 2 02 03121 05 0000 151</t>
  </si>
  <si>
    <t>Составление списков кандидатов в присяжные заседатели федеральных судов общей юрисдикции в Российской Федерации</t>
  </si>
  <si>
    <t>000 2 02 03007 05 0000 151</t>
  </si>
  <si>
    <t>Осуществление отдельных областных государственных полномочий в области охраны здоровья граждан</t>
  </si>
  <si>
    <t>2 02 03024 05 0000 151</t>
  </si>
  <si>
    <t xml:space="preserve">Осуществление областных государственных полномочий по организации оказания специализированной дерматовенерологической, фтизиатрической, психиатрической, наркологической медицинской помощи  </t>
  </si>
  <si>
    <t>- 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</si>
  <si>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0002 02 03024 05 0000 151</t>
  </si>
  <si>
    <t>- гос. полномочия по определению персонального состава и обеспечению деятельности районных  комиссий по делам несовершеннолетних и защите их прав</t>
  </si>
  <si>
    <t>Обеспечение жилыми помещениями детей - сирот и детей, оставшихся без попечения родителей (обл. б-т)</t>
  </si>
  <si>
    <t>1 202 03024 05 0000 151</t>
  </si>
  <si>
    <t>Межбюджетные трансферты, передаваемые бюджетам муниципальных районов из бюджетов поселений на оказание правовой помощи органам местного самоуправления в целях осуществления полномочий по решению вопросов местного значения (правовая поддержка)</t>
  </si>
  <si>
    <t xml:space="preserve">Комплектование книжных фондов библиотек </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</si>
  <si>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территории сельских поселений</t>
  </si>
  <si>
    <t xml:space="preserve">000 2 02 04052 05 0000 151 </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</si>
  <si>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территории сельских поселений</t>
  </si>
  <si>
    <t xml:space="preserve">000 2 02 04053 05 0000 151 </t>
  </si>
  <si>
    <t xml:space="preserve">000 2 02 04999 00 0000 151 </t>
  </si>
  <si>
    <t>Прочие межбюджетные трансферты передаваемые бюджетам муниципальных районов по соглашению об осуществлении внешнего муниципального финансового контроля</t>
  </si>
  <si>
    <t xml:space="preserve">000 2 02 04999 05 0000 151 </t>
  </si>
  <si>
    <t>Прочие межбюджетные трансферты передаваемые бюджетам муниципальных районов по соглашению об оказании правовой помощи органам местного самоуправления</t>
  </si>
  <si>
    <t>ПРОЧИЕ БЕЗВОЗМЕЗДНЫЕ ПОСТУПЛЕНИЯ</t>
  </si>
  <si>
    <t>000 2 07 00000 00 0000 000</t>
  </si>
  <si>
    <t>Прочие безвозмездные поступления в бюджеты муниципальных районов</t>
  </si>
  <si>
    <t>000 2 07 05030 05 0000 180</t>
  </si>
  <si>
    <t>ВСЕГО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</si>
</sst>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
    <numFmt numFmtId="167" formatCode="#,##0.00_ ;[Red]\-#,##0.00\ "/>
    <numFmt numFmtId="168" formatCode="0.0%"/>
  </numFmts>
  <fonts count="20" x14ac:knownFonts="1">
    <font>
      <sz val="11"/>
      <color theme="1"/>
      <name val="Calibri"/>
      <family val="2"/>
      <charset val="204"/>
      <scheme val="minor"/>
    </font>
    <font>
      <b/>
      <sz val="12"/>
      <name val="Times New Roman"/>
      <family val="1"/>
      <charset val="204"/>
    </font>
    <font>
      <b/>
      <sz val="10"/>
      <name val="Times New Roman"/>
      <family val="1"/>
      <charset val="204"/>
    </font>
    <font>
      <sz val="8.5"/>
      <name val="Times New Roman"/>
      <family val="1"/>
      <charset val="204"/>
    </font>
    <font>
      <sz val="8"/>
      <name val="Times New Roman"/>
      <family val="1"/>
      <charset val="204"/>
    </font>
    <font>
      <b/>
      <sz val="10"/>
      <color indexed="8"/>
      <name val="Arial"/>
      <family val="2"/>
      <charset val="204"/>
    </font>
    <font>
      <b/>
      <sz val="11"/>
      <color theme="1"/>
      <name val="Times New Roman"/>
      <family val="1"/>
      <charset val="204"/>
    </font>
    <font>
      <sz val="10"/>
      <name val="Arial Cyr"/>
      <charset val="204"/>
    </font>
    <font>
      <sz val="10"/>
      <name val="Times New Roman"/>
      <family val="1"/>
      <charset val="204"/>
    </font>
    <font>
      <b/>
      <sz val="11"/>
      <name val="Times New Roman"/>
      <family val="1"/>
      <charset val="204"/>
    </font>
    <font>
      <sz val="8.5"/>
      <color theme="1"/>
      <name val="Times New Roman"/>
      <family val="1"/>
      <charset val="204"/>
    </font>
    <font>
      <b/>
      <sz val="8.5"/>
      <color theme="1"/>
      <name val="Times New Roman"/>
      <family val="1"/>
      <charset val="204"/>
    </font>
    <font>
      <sz val="11"/>
      <name val="Times New Roman"/>
      <family val="1"/>
      <charset val="204"/>
    </font>
    <font>
      <sz val="10"/>
      <color theme="1"/>
      <name val="Calibri"/>
      <family val="2"/>
      <charset val="204"/>
      <scheme val="minor"/>
    </font>
    <font>
      <sz val="12"/>
      <color theme="1"/>
      <name val="Calibri"/>
      <family val="2"/>
      <charset val="204"/>
      <scheme val="minor"/>
    </font>
    <font>
      <b/>
      <sz val="10"/>
      <color theme="1"/>
      <name val="Calibri"/>
      <family val="2"/>
      <charset val="204"/>
      <scheme val="minor"/>
    </font>
    <font>
      <b/>
      <sz val="10"/>
      <color theme="1"/>
      <name val="Times New Roman"/>
      <family val="1"/>
      <charset val="204"/>
    </font>
    <font>
      <sz val="10"/>
      <color theme="1"/>
      <name val="Times New Roman"/>
      <family val="1"/>
      <charset val="204"/>
    </font>
    <font>
      <sz val="10"/>
      <color indexed="8"/>
      <name val="Times New Roman"/>
      <family val="1"/>
      <charset val="204"/>
    </font>
    <font>
      <b/>
      <sz val="10"/>
      <color indexed="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s>
  <cellStyleXfs count="3">
    <xf numFmtId="0" fontId="0" fillId="0" borderId="0"/>
    <xf numFmtId="0" fontId="5" fillId="0" borderId="0"/>
    <xf numFmtId="0" fontId="7" fillId="0" borderId="0"/>
  </cellStyleXfs>
  <cellXfs count="82">
    <xf numFmtId="0" fontId="0" fillId="0" borderId="0" xfId="0"/>
    <xf numFmtId="164"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164"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2" fillId="2" borderId="1" xfId="2" applyFont="1" applyFill="1" applyBorder="1" applyAlignment="1">
      <alignment horizontal="center" vertical="center" wrapText="1"/>
    </xf>
    <xf numFmtId="1" fontId="2" fillId="2"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166" fontId="2"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0" fontId="6" fillId="0" borderId="1" xfId="0" applyFont="1" applyBorder="1" applyAlignment="1">
      <alignment horizontal="right"/>
    </xf>
    <xf numFmtId="0" fontId="6" fillId="0" borderId="1" xfId="0" applyFont="1" applyBorder="1"/>
    <xf numFmtId="164" fontId="0" fillId="0" borderId="1" xfId="0" applyNumberFormat="1" applyBorder="1" applyAlignment="1">
      <alignment horizontal="center" vertical="center"/>
    </xf>
    <xf numFmtId="0" fontId="2" fillId="3" borderId="1" xfId="2"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9" fontId="11" fillId="0" borderId="1" xfId="0" applyNumberFormat="1" applyFont="1" applyBorder="1" applyAlignment="1">
      <alignment horizontal="center" vertical="center"/>
    </xf>
    <xf numFmtId="164" fontId="6" fillId="0" borderId="1" xfId="0" applyNumberFormat="1" applyFont="1" applyBorder="1" applyAlignment="1">
      <alignment horizontal="center"/>
    </xf>
    <xf numFmtId="0" fontId="0" fillId="0" borderId="1" xfId="0" applyBorder="1"/>
    <xf numFmtId="0" fontId="0" fillId="0" borderId="1" xfId="0" applyBorder="1" applyAlignment="1">
      <alignment wrapText="1"/>
    </xf>
    <xf numFmtId="49" fontId="9" fillId="0" borderId="1" xfId="0" applyNumberFormat="1" applyFont="1" applyFill="1" applyBorder="1" applyAlignment="1">
      <alignment horizontal="center" vertical="center" wrapText="1"/>
    </xf>
    <xf numFmtId="49" fontId="12" fillId="0" borderId="1" xfId="0" applyNumberFormat="1" applyFont="1" applyBorder="1" applyAlignment="1">
      <alignment vertical="center"/>
    </xf>
    <xf numFmtId="167" fontId="12" fillId="0" borderId="1" xfId="0" applyNumberFormat="1" applyFont="1" applyBorder="1" applyAlignment="1">
      <alignment horizontal="right" vertical="center"/>
    </xf>
    <xf numFmtId="3" fontId="12" fillId="0" borderId="1" xfId="0" applyNumberFormat="1" applyFont="1" applyFill="1" applyBorder="1" applyAlignment="1">
      <alignment horizontal="center"/>
    </xf>
    <xf numFmtId="164" fontId="9" fillId="0" borderId="1" xfId="0" applyNumberFormat="1" applyFont="1" applyBorder="1" applyAlignment="1">
      <alignment horizontal="center" vertical="center" wrapText="1"/>
    </xf>
    <xf numFmtId="168" fontId="10" fillId="0" borderId="1" xfId="0" applyNumberFormat="1" applyFont="1" applyBorder="1" applyAlignment="1">
      <alignment horizontal="center" vertical="center"/>
    </xf>
    <xf numFmtId="0" fontId="8" fillId="0" borderId="1" xfId="0" applyFont="1" applyBorder="1" applyAlignment="1">
      <alignment horizontal="center" vertical="center"/>
    </xf>
    <xf numFmtId="164" fontId="0" fillId="0" borderId="0" xfId="0" applyNumberFormat="1" applyBorder="1" applyAlignment="1">
      <alignment horizontal="center" vertical="center"/>
    </xf>
    <xf numFmtId="0" fontId="2" fillId="0" borderId="1" xfId="0" applyFont="1" applyBorder="1" applyAlignment="1">
      <alignment horizontal="center" wrapText="1"/>
    </xf>
    <xf numFmtId="0" fontId="2" fillId="0" borderId="0" xfId="0" applyFont="1" applyAlignment="1">
      <alignment horizontal="center" vertical="center"/>
    </xf>
    <xf numFmtId="49" fontId="8"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8" fillId="0" borderId="0" xfId="0" applyFont="1" applyAlignment="1">
      <alignment horizontal="center" vertical="center"/>
    </xf>
    <xf numFmtId="165" fontId="2"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xf>
    <xf numFmtId="0" fontId="15" fillId="0" borderId="1" xfId="0" applyFont="1" applyBorder="1" applyAlignment="1">
      <alignment horizontal="center" vertical="center"/>
    </xf>
    <xf numFmtId="164" fontId="2" fillId="0" borderId="1" xfId="0" applyNumberFormat="1" applyFont="1" applyBorder="1" applyAlignment="1">
      <alignment horizontal="center" vertical="center" wrapText="1"/>
    </xf>
    <xf numFmtId="164" fontId="13" fillId="0" borderId="1" xfId="0" applyNumberFormat="1" applyFont="1" applyBorder="1" applyAlignment="1">
      <alignment horizontal="center" vertical="center"/>
    </xf>
    <xf numFmtId="9" fontId="16" fillId="0" borderId="1" xfId="0" applyNumberFormat="1" applyFont="1" applyBorder="1" applyAlignment="1">
      <alignment horizontal="center" vertical="center"/>
    </xf>
    <xf numFmtId="166" fontId="8" fillId="0" borderId="1" xfId="0" applyNumberFormat="1" applyFont="1" applyBorder="1" applyAlignment="1">
      <alignment horizontal="center" vertical="center" wrapText="1"/>
    </xf>
    <xf numFmtId="9" fontId="17" fillId="0" borderId="1" xfId="0" applyNumberFormat="1" applyFont="1" applyBorder="1" applyAlignment="1">
      <alignment horizontal="center" vertical="center"/>
    </xf>
    <xf numFmtId="49" fontId="8" fillId="0" borderId="1" xfId="0" applyNumberFormat="1" applyFont="1" applyBorder="1" applyAlignment="1">
      <alignment horizontal="center" vertical="center" wrapText="1"/>
    </xf>
    <xf numFmtId="3" fontId="2" fillId="2" borderId="1" xfId="2" applyNumberFormat="1" applyFont="1" applyFill="1" applyBorder="1" applyAlignment="1" applyProtection="1">
      <alignment horizontal="center" vertical="center" wrapText="1"/>
      <protection locked="0"/>
    </xf>
    <xf numFmtId="3" fontId="2" fillId="2" borderId="1" xfId="2" applyNumberFormat="1" applyFont="1" applyFill="1" applyBorder="1" applyAlignment="1" applyProtection="1">
      <alignment horizontal="center" vertical="center" wrapText="1"/>
    </xf>
    <xf numFmtId="3" fontId="8" fillId="2" borderId="1" xfId="2" applyNumberFormat="1" applyFont="1" applyFill="1" applyBorder="1" applyAlignment="1" applyProtection="1">
      <alignment horizontal="center" vertical="center" wrapText="1"/>
      <protection locked="0"/>
    </xf>
    <xf numFmtId="3" fontId="8" fillId="2" borderId="1" xfId="2" applyNumberFormat="1" applyFont="1" applyFill="1" applyBorder="1" applyAlignment="1" applyProtection="1">
      <alignment horizontal="center" vertical="center" wrapText="1"/>
    </xf>
    <xf numFmtId="164" fontId="18" fillId="2" borderId="1" xfId="0" applyNumberFormat="1" applyFont="1" applyFill="1" applyBorder="1" applyAlignment="1">
      <alignment horizontal="center" vertical="center" wrapText="1"/>
    </xf>
    <xf numFmtId="3" fontId="18" fillId="2" borderId="1" xfId="2" applyNumberFormat="1" applyFont="1" applyFill="1" applyBorder="1" applyAlignment="1" applyProtection="1">
      <alignment horizontal="center" vertical="center" wrapText="1"/>
      <protection locked="0"/>
    </xf>
    <xf numFmtId="3" fontId="18" fillId="2" borderId="1" xfId="2" applyNumberFormat="1" applyFont="1" applyFill="1" applyBorder="1" applyAlignment="1" applyProtection="1">
      <alignment horizontal="center" vertical="center" wrapText="1"/>
    </xf>
    <xf numFmtId="164" fontId="8" fillId="2"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164" fontId="15" fillId="0" borderId="1" xfId="0" applyNumberFormat="1" applyFont="1" applyBorder="1" applyAlignment="1">
      <alignment horizontal="center" vertical="center"/>
    </xf>
    <xf numFmtId="3" fontId="8" fillId="2" borderId="1" xfId="0" applyNumberFormat="1" applyFont="1" applyFill="1" applyBorder="1" applyAlignment="1" applyProtection="1">
      <alignment horizontal="center" vertical="top" wrapText="1"/>
      <protection locked="0"/>
    </xf>
    <xf numFmtId="0" fontId="8" fillId="0" borderId="0" xfId="0" applyFont="1" applyAlignment="1">
      <alignment horizontal="center"/>
    </xf>
    <xf numFmtId="49" fontId="8" fillId="0" borderId="4" xfId="0" applyNumberFormat="1" applyFont="1" applyBorder="1" applyAlignment="1">
      <alignment horizontal="center" vertical="center"/>
    </xf>
    <xf numFmtId="1" fontId="2" fillId="0" borderId="1" xfId="0" applyNumberFormat="1" applyFont="1" applyBorder="1" applyAlignment="1">
      <alignment horizontal="center" vertical="center"/>
    </xf>
    <xf numFmtId="1" fontId="8" fillId="0" borderId="1" xfId="0" applyNumberFormat="1" applyFont="1" applyBorder="1" applyAlignment="1">
      <alignment horizontal="center" vertical="center"/>
    </xf>
    <xf numFmtId="0" fontId="8" fillId="0" borderId="1" xfId="0" applyNumberFormat="1" applyFont="1" applyBorder="1" applyAlignment="1">
      <alignment horizontal="center" vertical="center" wrapText="1"/>
    </xf>
    <xf numFmtId="166" fontId="8" fillId="0" borderId="3" xfId="0" applyNumberFormat="1" applyFont="1" applyBorder="1" applyAlignment="1">
      <alignment horizontal="center" vertical="center" wrapText="1"/>
    </xf>
    <xf numFmtId="49" fontId="8" fillId="0" borderId="3" xfId="0" applyNumberFormat="1" applyFont="1" applyBorder="1" applyAlignment="1">
      <alignment horizontal="center" vertical="center" wrapText="1"/>
    </xf>
    <xf numFmtId="164" fontId="8"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165" fontId="2" fillId="0" borderId="1" xfId="0" applyNumberFormat="1" applyFont="1" applyBorder="1" applyAlignment="1">
      <alignment horizontal="center" vertical="center"/>
    </xf>
    <xf numFmtId="0" fontId="8" fillId="0" borderId="1" xfId="0" applyFont="1" applyBorder="1" applyAlignment="1">
      <alignment horizontal="center" wrapText="1"/>
    </xf>
    <xf numFmtId="0" fontId="8" fillId="0" borderId="1" xfId="1" applyFont="1" applyFill="1" applyBorder="1" applyAlignment="1">
      <alignment horizontal="center" vertical="center" wrapText="1"/>
    </xf>
    <xf numFmtId="164" fontId="16" fillId="0" borderId="1" xfId="0" applyNumberFormat="1" applyFont="1" applyFill="1" applyBorder="1" applyAlignment="1">
      <alignment horizontal="center" vertical="center"/>
    </xf>
    <xf numFmtId="164" fontId="17" fillId="0" borderId="1" xfId="0" applyNumberFormat="1" applyFont="1" applyFill="1" applyBorder="1" applyAlignment="1">
      <alignment horizontal="center" vertical="center"/>
    </xf>
    <xf numFmtId="49" fontId="8" fillId="0" borderId="1" xfId="0" applyNumberFormat="1" applyFont="1" applyBorder="1" applyAlignment="1">
      <alignment vertical="center"/>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2" xfId="0" applyFont="1" applyBorder="1" applyAlignment="1">
      <alignment wrapText="1"/>
    </xf>
    <xf numFmtId="49" fontId="2" fillId="0" borderId="1" xfId="0" applyNumberFormat="1" applyFont="1" applyBorder="1" applyAlignment="1">
      <alignment horizontal="center" vertical="center"/>
    </xf>
    <xf numFmtId="168" fontId="8"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center"/>
    </xf>
    <xf numFmtId="0" fontId="13" fillId="0" borderId="0" xfId="0" applyFont="1"/>
    <xf numFmtId="168" fontId="15" fillId="0" borderId="1" xfId="0" applyNumberFormat="1" applyFont="1" applyBorder="1" applyAlignment="1">
      <alignment horizontal="center"/>
    </xf>
  </cellXfs>
  <cellStyles count="3">
    <cellStyle name="Обычный" xfId="0" builtinId="0"/>
    <cellStyle name="Обычный 2" xfId="2"/>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tabSelected="1" zoomScaleNormal="100" workbookViewId="0">
      <pane xSplit="1" ySplit="2" topLeftCell="B160" activePane="bottomRight" state="frozen"/>
      <selection pane="topRight" activeCell="B1" sqref="B1"/>
      <selection pane="bottomLeft" activeCell="A3" sqref="A3"/>
      <selection pane="bottomRight" activeCell="A141" sqref="A141:G180"/>
    </sheetView>
  </sheetViews>
  <sheetFormatPr defaultRowHeight="15" x14ac:dyDescent="0.25"/>
  <cols>
    <col min="1" max="1" width="60.140625" customWidth="1"/>
    <col min="2" max="2" width="26.5703125" customWidth="1"/>
    <col min="3" max="3" width="16" customWidth="1"/>
    <col min="4" max="4" width="16" hidden="1" customWidth="1"/>
    <col min="5" max="5" width="16.28515625" customWidth="1"/>
    <col min="6" max="6" width="8.140625" hidden="1" customWidth="1"/>
    <col min="7" max="7" width="14.140625" customWidth="1"/>
  </cols>
  <sheetData>
    <row r="1" spans="1:7" ht="47.25" customHeight="1" x14ac:dyDescent="0.25">
      <c r="A1" s="73" t="s">
        <v>236</v>
      </c>
      <c r="B1" s="73"/>
      <c r="C1" s="73"/>
      <c r="D1" s="73"/>
      <c r="E1" s="74"/>
      <c r="F1" s="75"/>
      <c r="G1" s="75"/>
    </row>
    <row r="2" spans="1:7" ht="53.25" customHeight="1" x14ac:dyDescent="0.25">
      <c r="A2" s="14" t="s">
        <v>151</v>
      </c>
      <c r="B2" s="6" t="s">
        <v>48</v>
      </c>
      <c r="C2" s="15" t="s">
        <v>152</v>
      </c>
      <c r="D2" s="7" t="s">
        <v>150</v>
      </c>
      <c r="E2" s="15" t="s">
        <v>153</v>
      </c>
      <c r="F2" s="36" t="s">
        <v>47</v>
      </c>
      <c r="G2" s="15" t="s">
        <v>154</v>
      </c>
    </row>
    <row r="3" spans="1:7" x14ac:dyDescent="0.25">
      <c r="A3" s="2" t="s">
        <v>49</v>
      </c>
      <c r="B3" s="2" t="s">
        <v>50</v>
      </c>
      <c r="C3" s="37">
        <f>C4+C17+C26+C35+C38+C52+C49+C32+C11+C47+C72</f>
        <v>95033.799999999988</v>
      </c>
      <c r="D3" s="37">
        <f>D4+D16+D24+D33+D36+D48+D44+D30+D10+D42+D63</f>
        <v>86603.099999999991</v>
      </c>
      <c r="E3" s="37">
        <f>E4+E17+E26+E35+E38+E52+E49+E32+E11+E47+E72</f>
        <v>88484</v>
      </c>
      <c r="F3" s="38">
        <f>E3-C3</f>
        <v>-6549.7999999999884</v>
      </c>
      <c r="G3" s="39">
        <f>E3/C3</f>
        <v>0.93107925811658598</v>
      </c>
    </row>
    <row r="4" spans="1:7" x14ac:dyDescent="0.25">
      <c r="A4" s="8" t="s">
        <v>51</v>
      </c>
      <c r="B4" s="2" t="s">
        <v>52</v>
      </c>
      <c r="C4" s="37">
        <f>C6+C7+C8+C9</f>
        <v>65945</v>
      </c>
      <c r="D4" s="37">
        <f>D6+D7+D8+D9</f>
        <v>57782.2</v>
      </c>
      <c r="E4" s="37">
        <f>E6+E7+E8+E9</f>
        <v>64306</v>
      </c>
      <c r="F4" s="38">
        <f t="shared" ref="F4:F69" si="0">E4-C4</f>
        <v>-1639</v>
      </c>
      <c r="G4" s="39">
        <f t="shared" ref="G4:G69" si="1">E4/C4</f>
        <v>0.9751459549624687</v>
      </c>
    </row>
    <row r="5" spans="1:7" x14ac:dyDescent="0.25">
      <c r="A5" s="2" t="s">
        <v>53</v>
      </c>
      <c r="B5" s="2" t="s">
        <v>54</v>
      </c>
      <c r="C5" s="37">
        <f>C6+C7+C8+C9</f>
        <v>65945</v>
      </c>
      <c r="D5" s="37">
        <f>D6+D7+D8+D9</f>
        <v>57782.2</v>
      </c>
      <c r="E5" s="37">
        <f>E6+E7+E8+E9</f>
        <v>64306</v>
      </c>
      <c r="F5" s="38">
        <f t="shared" si="0"/>
        <v>-1639</v>
      </c>
      <c r="G5" s="39">
        <f t="shared" si="1"/>
        <v>0.9751459549624687</v>
      </c>
    </row>
    <row r="6" spans="1:7" ht="76.5" x14ac:dyDescent="0.25">
      <c r="A6" s="40" t="s">
        <v>55</v>
      </c>
      <c r="B6" s="30" t="s">
        <v>56</v>
      </c>
      <c r="C6" s="10">
        <v>64856</v>
      </c>
      <c r="D6" s="10">
        <v>56808.1</v>
      </c>
      <c r="E6" s="26">
        <v>62782</v>
      </c>
      <c r="F6" s="38">
        <f t="shared" si="0"/>
        <v>-2074</v>
      </c>
      <c r="G6" s="41">
        <f t="shared" si="1"/>
        <v>0.96802146293326752</v>
      </c>
    </row>
    <row r="7" spans="1:7" ht="63.75" x14ac:dyDescent="0.25">
      <c r="A7" s="40" t="s">
        <v>57</v>
      </c>
      <c r="B7" s="30" t="s">
        <v>58</v>
      </c>
      <c r="C7" s="10">
        <v>245</v>
      </c>
      <c r="D7" s="10">
        <v>238.7</v>
      </c>
      <c r="E7" s="26">
        <v>12</v>
      </c>
      <c r="F7" s="38">
        <f t="shared" si="0"/>
        <v>-233</v>
      </c>
      <c r="G7" s="41">
        <f t="shared" si="1"/>
        <v>4.8979591836734691E-2</v>
      </c>
    </row>
    <row r="8" spans="1:7" ht="38.25" x14ac:dyDescent="0.25">
      <c r="A8" s="42" t="s">
        <v>59</v>
      </c>
      <c r="B8" s="30" t="s">
        <v>60</v>
      </c>
      <c r="C8" s="10">
        <v>72</v>
      </c>
      <c r="D8" s="10">
        <v>70</v>
      </c>
      <c r="E8" s="26">
        <v>146</v>
      </c>
      <c r="F8" s="38">
        <f t="shared" si="0"/>
        <v>74</v>
      </c>
      <c r="G8" s="41">
        <f t="shared" si="1"/>
        <v>2.0277777777777777</v>
      </c>
    </row>
    <row r="9" spans="1:7" ht="125.25" customHeight="1" x14ac:dyDescent="0.25">
      <c r="A9" s="40" t="s">
        <v>61</v>
      </c>
      <c r="B9" s="30" t="s">
        <v>62</v>
      </c>
      <c r="C9" s="10">
        <v>772</v>
      </c>
      <c r="D9" s="10">
        <v>665.4</v>
      </c>
      <c r="E9" s="26">
        <v>1366</v>
      </c>
      <c r="F9" s="38">
        <f t="shared" si="0"/>
        <v>594</v>
      </c>
      <c r="G9" s="41">
        <f t="shared" si="1"/>
        <v>1.7694300518134716</v>
      </c>
    </row>
    <row r="10" spans="1:7" ht="51" hidden="1" x14ac:dyDescent="0.25">
      <c r="A10" s="40" t="s">
        <v>241</v>
      </c>
      <c r="B10" s="30" t="s">
        <v>242</v>
      </c>
      <c r="C10" s="10"/>
      <c r="D10" s="1">
        <f>D11</f>
        <v>757.7</v>
      </c>
      <c r="E10" s="26"/>
      <c r="F10" s="38">
        <f t="shared" si="0"/>
        <v>0</v>
      </c>
      <c r="G10" s="39" t="e">
        <f t="shared" si="1"/>
        <v>#DIV/0!</v>
      </c>
    </row>
    <row r="11" spans="1:7" ht="25.5" x14ac:dyDescent="0.25">
      <c r="A11" s="43" t="s">
        <v>63</v>
      </c>
      <c r="B11" s="44" t="s">
        <v>64</v>
      </c>
      <c r="C11" s="1">
        <f>C12</f>
        <v>1611</v>
      </c>
      <c r="D11" s="10">
        <f>SUM(D12:D15)</f>
        <v>757.7</v>
      </c>
      <c r="E11" s="1">
        <f>E12</f>
        <v>1800</v>
      </c>
      <c r="F11" s="38">
        <f t="shared" si="0"/>
        <v>189</v>
      </c>
      <c r="G11" s="41">
        <f t="shared" si="1"/>
        <v>1.1173184357541899</v>
      </c>
    </row>
    <row r="12" spans="1:7" ht="25.5" x14ac:dyDescent="0.25">
      <c r="A12" s="45" t="s">
        <v>243</v>
      </c>
      <c r="B12" s="46" t="s">
        <v>65</v>
      </c>
      <c r="C12" s="1">
        <f>SUM(C13:C16)</f>
        <v>1611</v>
      </c>
      <c r="D12" s="47">
        <v>260.5</v>
      </c>
      <c r="E12" s="1">
        <f>SUM(E13:E16)</f>
        <v>1800</v>
      </c>
      <c r="F12" s="38">
        <f t="shared" si="0"/>
        <v>189</v>
      </c>
      <c r="G12" s="41">
        <f t="shared" si="1"/>
        <v>1.1173184357541899</v>
      </c>
    </row>
    <row r="13" spans="1:7" ht="38.25" x14ac:dyDescent="0.25">
      <c r="A13" s="48" t="s">
        <v>66</v>
      </c>
      <c r="B13" s="49" t="s">
        <v>67</v>
      </c>
      <c r="C13" s="50">
        <v>570</v>
      </c>
      <c r="D13" s="47">
        <v>7.2</v>
      </c>
      <c r="E13" s="26">
        <v>759</v>
      </c>
      <c r="F13" s="38">
        <f t="shared" si="0"/>
        <v>189</v>
      </c>
      <c r="G13" s="41">
        <f t="shared" si="1"/>
        <v>1.331578947368421</v>
      </c>
    </row>
    <row r="14" spans="1:7" ht="51" x14ac:dyDescent="0.25">
      <c r="A14" s="48" t="s">
        <v>68</v>
      </c>
      <c r="B14" s="49" t="s">
        <v>69</v>
      </c>
      <c r="C14" s="50">
        <v>8</v>
      </c>
      <c r="D14" s="47">
        <v>518.29999999999995</v>
      </c>
      <c r="E14" s="26">
        <v>8</v>
      </c>
      <c r="F14" s="38">
        <f t="shared" si="0"/>
        <v>0</v>
      </c>
      <c r="G14" s="41">
        <f t="shared" si="1"/>
        <v>1</v>
      </c>
    </row>
    <row r="15" spans="1:7" ht="38.25" x14ac:dyDescent="0.25">
      <c r="A15" s="48" t="s">
        <v>70</v>
      </c>
      <c r="B15" s="49" t="s">
        <v>71</v>
      </c>
      <c r="C15" s="50">
        <v>1024</v>
      </c>
      <c r="D15" s="47">
        <v>-28.3</v>
      </c>
      <c r="E15" s="26">
        <v>1024</v>
      </c>
      <c r="F15" s="38">
        <f t="shared" si="0"/>
        <v>0</v>
      </c>
      <c r="G15" s="41">
        <f t="shared" si="1"/>
        <v>1</v>
      </c>
    </row>
    <row r="16" spans="1:7" ht="38.25" x14ac:dyDescent="0.25">
      <c r="A16" s="48" t="s">
        <v>72</v>
      </c>
      <c r="B16" s="49" t="s">
        <v>73</v>
      </c>
      <c r="C16" s="50">
        <v>9</v>
      </c>
      <c r="D16" s="1">
        <f>D17+D20+D22</f>
        <v>13701.5</v>
      </c>
      <c r="E16" s="26">
        <v>9</v>
      </c>
      <c r="F16" s="38">
        <f t="shared" si="0"/>
        <v>0</v>
      </c>
      <c r="G16" s="39">
        <f t="shared" si="1"/>
        <v>1</v>
      </c>
    </row>
    <row r="17" spans="1:7" x14ac:dyDescent="0.25">
      <c r="A17" s="9" t="s">
        <v>74</v>
      </c>
      <c r="B17" s="34" t="s">
        <v>75</v>
      </c>
      <c r="C17" s="1">
        <f>C18+C22+C24</f>
        <v>13898</v>
      </c>
      <c r="D17" s="1">
        <f>D18+D19</f>
        <v>13552</v>
      </c>
      <c r="E17" s="1">
        <f>E18+E22+E24</f>
        <v>12369</v>
      </c>
      <c r="F17" s="38">
        <f t="shared" si="0"/>
        <v>-1529</v>
      </c>
      <c r="G17" s="39">
        <f t="shared" si="1"/>
        <v>0.88998417038422795</v>
      </c>
    </row>
    <row r="18" spans="1:7" ht="25.5" x14ac:dyDescent="0.25">
      <c r="A18" s="31" t="s">
        <v>76</v>
      </c>
      <c r="B18" s="8" t="s">
        <v>77</v>
      </c>
      <c r="C18" s="1">
        <f>C19+C20+C21</f>
        <v>13705</v>
      </c>
      <c r="D18" s="10">
        <v>13535.5</v>
      </c>
      <c r="E18" s="1">
        <f>E19+E20+E21</f>
        <v>12172</v>
      </c>
      <c r="F18" s="38">
        <f t="shared" si="0"/>
        <v>-1533</v>
      </c>
      <c r="G18" s="41">
        <f t="shared" si="1"/>
        <v>0.88814301349872304</v>
      </c>
    </row>
    <row r="19" spans="1:7" x14ac:dyDescent="0.25">
      <c r="A19" s="51" t="s">
        <v>76</v>
      </c>
      <c r="B19" s="51" t="s">
        <v>78</v>
      </c>
      <c r="C19" s="10">
        <v>13688</v>
      </c>
      <c r="D19" s="10">
        <v>16.5</v>
      </c>
      <c r="E19" s="26">
        <v>12168</v>
      </c>
      <c r="F19" s="38">
        <f t="shared" si="0"/>
        <v>-1520</v>
      </c>
      <c r="G19" s="41">
        <f t="shared" si="1"/>
        <v>0.88895382817066049</v>
      </c>
    </row>
    <row r="20" spans="1:7" hidden="1" x14ac:dyDescent="0.25">
      <c r="A20" s="51" t="s">
        <v>76</v>
      </c>
      <c r="B20" s="51" t="s">
        <v>244</v>
      </c>
      <c r="C20" s="10"/>
      <c r="D20" s="1">
        <f>D21</f>
        <v>100.7</v>
      </c>
      <c r="E20" s="26"/>
      <c r="F20" s="38">
        <f t="shared" si="0"/>
        <v>0</v>
      </c>
      <c r="G20" s="39" t="e">
        <f t="shared" si="1"/>
        <v>#DIV/0!</v>
      </c>
    </row>
    <row r="21" spans="1:7" ht="25.5" x14ac:dyDescent="0.25">
      <c r="A21" s="51" t="s">
        <v>79</v>
      </c>
      <c r="B21" s="51" t="s">
        <v>80</v>
      </c>
      <c r="C21" s="10">
        <v>17</v>
      </c>
      <c r="D21" s="10">
        <v>100.7</v>
      </c>
      <c r="E21" s="26">
        <v>4</v>
      </c>
      <c r="F21" s="38">
        <f t="shared" si="0"/>
        <v>-13</v>
      </c>
      <c r="G21" s="41">
        <f t="shared" si="1"/>
        <v>0.23529411764705882</v>
      </c>
    </row>
    <row r="22" spans="1:7" x14ac:dyDescent="0.25">
      <c r="A22" s="2" t="s">
        <v>81</v>
      </c>
      <c r="B22" s="34" t="s">
        <v>82</v>
      </c>
      <c r="C22" s="1">
        <f>C23</f>
        <v>144</v>
      </c>
      <c r="D22" s="1">
        <f>D23</f>
        <v>48.8</v>
      </c>
      <c r="E22" s="1">
        <f>E23</f>
        <v>148</v>
      </c>
      <c r="F22" s="38">
        <f t="shared" si="0"/>
        <v>4</v>
      </c>
      <c r="G22" s="39">
        <f t="shared" si="1"/>
        <v>1.0277777777777777</v>
      </c>
    </row>
    <row r="23" spans="1:7" x14ac:dyDescent="0.25">
      <c r="A23" s="42" t="s">
        <v>81</v>
      </c>
      <c r="B23" s="26" t="s">
        <v>83</v>
      </c>
      <c r="C23" s="10">
        <v>144</v>
      </c>
      <c r="D23" s="10">
        <v>48.8</v>
      </c>
      <c r="E23" s="26">
        <v>148</v>
      </c>
      <c r="F23" s="38">
        <f t="shared" si="0"/>
        <v>4</v>
      </c>
      <c r="G23" s="41">
        <f t="shared" si="1"/>
        <v>1.0277777777777777</v>
      </c>
    </row>
    <row r="24" spans="1:7" ht="25.5" x14ac:dyDescent="0.25">
      <c r="A24" s="52" t="s">
        <v>84</v>
      </c>
      <c r="B24" s="34" t="s">
        <v>85</v>
      </c>
      <c r="C24" s="1">
        <f>C25</f>
        <v>49</v>
      </c>
      <c r="D24" s="1">
        <f>D25+D28+D26+D27+D29</f>
        <v>3492.4</v>
      </c>
      <c r="E24" s="1">
        <f>E25</f>
        <v>49</v>
      </c>
      <c r="F24" s="38">
        <f t="shared" si="0"/>
        <v>0</v>
      </c>
      <c r="G24" s="39">
        <f t="shared" si="1"/>
        <v>1</v>
      </c>
    </row>
    <row r="25" spans="1:7" ht="25.5" x14ac:dyDescent="0.25">
      <c r="A25" s="53" t="s">
        <v>86</v>
      </c>
      <c r="B25" s="30" t="s">
        <v>87</v>
      </c>
      <c r="C25" s="10">
        <v>49</v>
      </c>
      <c r="D25" s="10">
        <v>3193.9</v>
      </c>
      <c r="E25" s="26">
        <v>49</v>
      </c>
      <c r="F25" s="38">
        <f t="shared" si="0"/>
        <v>0</v>
      </c>
      <c r="G25" s="41">
        <f t="shared" si="1"/>
        <v>1</v>
      </c>
    </row>
    <row r="26" spans="1:7" ht="18.75" customHeight="1" x14ac:dyDescent="0.25">
      <c r="A26" s="2" t="s">
        <v>88</v>
      </c>
      <c r="B26" s="34" t="s">
        <v>89</v>
      </c>
      <c r="C26" s="1">
        <f>C27+C30+C28+C29+C31</f>
        <v>3693</v>
      </c>
      <c r="D26" s="10">
        <v>298.5</v>
      </c>
      <c r="E26" s="1">
        <f>E27+E30+E28+E29+E31</f>
        <v>3026</v>
      </c>
      <c r="F26" s="38">
        <f t="shared" si="0"/>
        <v>-667</v>
      </c>
      <c r="G26" s="41">
        <f t="shared" si="1"/>
        <v>0.8193880314107771</v>
      </c>
    </row>
    <row r="27" spans="1:7" ht="18.75" customHeight="1" x14ac:dyDescent="0.25">
      <c r="A27" s="42" t="s">
        <v>90</v>
      </c>
      <c r="B27" s="30" t="s">
        <v>91</v>
      </c>
      <c r="C27" s="10">
        <v>3433</v>
      </c>
      <c r="D27" s="10"/>
      <c r="E27" s="26">
        <v>2731</v>
      </c>
      <c r="F27" s="38">
        <f t="shared" si="0"/>
        <v>-702</v>
      </c>
      <c r="G27" s="41">
        <f t="shared" si="1"/>
        <v>0.79551412758520246</v>
      </c>
    </row>
    <row r="28" spans="1:7" ht="18.75" customHeight="1" x14ac:dyDescent="0.25">
      <c r="A28" s="42" t="s">
        <v>92</v>
      </c>
      <c r="B28" s="30" t="s">
        <v>93</v>
      </c>
      <c r="C28" s="10">
        <v>260</v>
      </c>
      <c r="D28" s="10"/>
      <c r="E28" s="26">
        <v>295</v>
      </c>
      <c r="F28" s="38">
        <f t="shared" si="0"/>
        <v>35</v>
      </c>
      <c r="G28" s="41">
        <f t="shared" si="1"/>
        <v>1.1346153846153846</v>
      </c>
    </row>
    <row r="29" spans="1:7" ht="63.75" hidden="1" x14ac:dyDescent="0.25">
      <c r="A29" s="40" t="s">
        <v>94</v>
      </c>
      <c r="B29" s="30" t="s">
        <v>95</v>
      </c>
      <c r="C29" s="10"/>
      <c r="D29" s="10"/>
      <c r="E29" s="26"/>
      <c r="F29" s="38">
        <f t="shared" si="0"/>
        <v>0</v>
      </c>
      <c r="G29" s="41" t="e">
        <f t="shared" si="1"/>
        <v>#DIV/0!</v>
      </c>
    </row>
    <row r="30" spans="1:7" ht="63.75" hidden="1" x14ac:dyDescent="0.25">
      <c r="A30" s="40" t="s">
        <v>94</v>
      </c>
      <c r="B30" s="30" t="s">
        <v>95</v>
      </c>
      <c r="C30" s="10"/>
      <c r="D30" s="1"/>
      <c r="E30" s="26"/>
      <c r="F30" s="38">
        <f t="shared" si="0"/>
        <v>0</v>
      </c>
      <c r="G30" s="41" t="e">
        <f t="shared" si="1"/>
        <v>#DIV/0!</v>
      </c>
    </row>
    <row r="31" spans="1:7" ht="25.5" hidden="1" x14ac:dyDescent="0.25">
      <c r="A31" s="40" t="s">
        <v>96</v>
      </c>
      <c r="B31" s="30" t="s">
        <v>97</v>
      </c>
      <c r="C31" s="10"/>
      <c r="D31" s="10"/>
      <c r="E31" s="26"/>
      <c r="F31" s="38">
        <f t="shared" si="0"/>
        <v>0</v>
      </c>
      <c r="G31" s="41" t="e">
        <f t="shared" si="1"/>
        <v>#DIV/0!</v>
      </c>
    </row>
    <row r="32" spans="1:7" ht="25.5" hidden="1" x14ac:dyDescent="0.25">
      <c r="A32" s="9" t="s">
        <v>98</v>
      </c>
      <c r="B32" s="34" t="s">
        <v>99</v>
      </c>
      <c r="C32" s="1">
        <f>C33+C34</f>
        <v>0</v>
      </c>
      <c r="D32" s="10"/>
      <c r="E32" s="26"/>
      <c r="F32" s="38">
        <f t="shared" si="0"/>
        <v>0</v>
      </c>
      <c r="G32" s="41" t="e">
        <f t="shared" si="1"/>
        <v>#DIV/0!</v>
      </c>
    </row>
    <row r="33" spans="1:7" ht="38.25" hidden="1" x14ac:dyDescent="0.25">
      <c r="A33" s="42" t="s">
        <v>100</v>
      </c>
      <c r="B33" s="30" t="s">
        <v>101</v>
      </c>
      <c r="C33" s="10"/>
      <c r="D33" s="1">
        <f>D34+D35</f>
        <v>3953.1000000000004</v>
      </c>
      <c r="E33" s="26"/>
      <c r="F33" s="38">
        <f t="shared" si="0"/>
        <v>0</v>
      </c>
      <c r="G33" s="39" t="e">
        <f t="shared" si="1"/>
        <v>#DIV/0!</v>
      </c>
    </row>
    <row r="34" spans="1:7" hidden="1" x14ac:dyDescent="0.25">
      <c r="A34" s="40" t="s">
        <v>102</v>
      </c>
      <c r="B34" s="30" t="s">
        <v>103</v>
      </c>
      <c r="C34" s="10"/>
      <c r="D34" s="10">
        <v>2023.9</v>
      </c>
      <c r="E34" s="26"/>
      <c r="F34" s="38">
        <f t="shared" si="0"/>
        <v>0</v>
      </c>
      <c r="G34" s="41" t="e">
        <f t="shared" si="1"/>
        <v>#DIV/0!</v>
      </c>
    </row>
    <row r="35" spans="1:7" ht="25.5" x14ac:dyDescent="0.25">
      <c r="A35" s="2" t="s">
        <v>104</v>
      </c>
      <c r="B35" s="34" t="s">
        <v>105</v>
      </c>
      <c r="C35" s="1">
        <f>C36+C37</f>
        <v>4234.3999999999996</v>
      </c>
      <c r="D35" s="10">
        <v>1929.2</v>
      </c>
      <c r="E35" s="1">
        <f>E36+E37</f>
        <v>3141</v>
      </c>
      <c r="F35" s="38">
        <f t="shared" si="0"/>
        <v>-1093.3999999999996</v>
      </c>
      <c r="G35" s="41">
        <f t="shared" si="1"/>
        <v>0.74178159833742685</v>
      </c>
    </row>
    <row r="36" spans="1:7" ht="51" x14ac:dyDescent="0.25">
      <c r="A36" s="40" t="s">
        <v>106</v>
      </c>
      <c r="B36" s="30" t="s">
        <v>107</v>
      </c>
      <c r="C36" s="10">
        <v>2184</v>
      </c>
      <c r="D36" s="1">
        <f>D37</f>
        <v>96.8</v>
      </c>
      <c r="E36" s="26">
        <v>1591</v>
      </c>
      <c r="F36" s="38">
        <f t="shared" si="0"/>
        <v>-593</v>
      </c>
      <c r="G36" s="39">
        <f t="shared" si="1"/>
        <v>0.72847985347985345</v>
      </c>
    </row>
    <row r="37" spans="1:7" ht="51" x14ac:dyDescent="0.25">
      <c r="A37" s="42" t="s">
        <v>108</v>
      </c>
      <c r="B37" s="30" t="s">
        <v>109</v>
      </c>
      <c r="C37" s="10">
        <v>2050.4</v>
      </c>
      <c r="D37" s="10">
        <f>D38+D39+D40</f>
        <v>96.8</v>
      </c>
      <c r="E37" s="26">
        <v>1550</v>
      </c>
      <c r="F37" s="38">
        <f t="shared" si="0"/>
        <v>-500.40000000000009</v>
      </c>
      <c r="G37" s="41">
        <f t="shared" si="1"/>
        <v>0.75595005852516584</v>
      </c>
    </row>
    <row r="38" spans="1:7" x14ac:dyDescent="0.25">
      <c r="A38" s="2" t="s">
        <v>110</v>
      </c>
      <c r="B38" s="34" t="s">
        <v>111</v>
      </c>
      <c r="C38" s="1">
        <f>C39</f>
        <v>106.89999999999999</v>
      </c>
      <c r="D38" s="10">
        <v>18.5</v>
      </c>
      <c r="E38" s="1">
        <f>E39</f>
        <v>108</v>
      </c>
      <c r="F38" s="38">
        <f t="shared" si="0"/>
        <v>1.1000000000000085</v>
      </c>
      <c r="G38" s="41">
        <f t="shared" si="1"/>
        <v>1.0102899906454632</v>
      </c>
    </row>
    <row r="39" spans="1:7" hidden="1" x14ac:dyDescent="0.25">
      <c r="A39" s="42" t="s">
        <v>112</v>
      </c>
      <c r="B39" s="30" t="s">
        <v>113</v>
      </c>
      <c r="C39" s="10">
        <f>SUM(C45:C46)</f>
        <v>106.89999999999999</v>
      </c>
      <c r="D39" s="10">
        <v>2.2000000000000002</v>
      </c>
      <c r="E39" s="10">
        <f>SUM(E45:E46)</f>
        <v>108</v>
      </c>
      <c r="F39" s="38">
        <f t="shared" si="0"/>
        <v>1.1000000000000085</v>
      </c>
      <c r="G39" s="41"/>
    </row>
    <row r="40" spans="1:7" hidden="1" x14ac:dyDescent="0.25">
      <c r="A40" s="2" t="s">
        <v>245</v>
      </c>
      <c r="B40" s="30" t="s">
        <v>246</v>
      </c>
      <c r="C40" s="1"/>
      <c r="D40" s="10">
        <v>76.099999999999994</v>
      </c>
      <c r="E40" s="26"/>
      <c r="F40" s="38">
        <f t="shared" si="0"/>
        <v>0</v>
      </c>
      <c r="G40" s="41" t="e">
        <f t="shared" si="1"/>
        <v>#DIV/0!</v>
      </c>
    </row>
    <row r="41" spans="1:7" ht="38.25" hidden="1" x14ac:dyDescent="0.25">
      <c r="A41" s="42" t="s">
        <v>247</v>
      </c>
      <c r="B41" s="30" t="s">
        <v>248</v>
      </c>
      <c r="C41" s="10"/>
      <c r="D41" s="10">
        <v>0.1</v>
      </c>
      <c r="E41" s="26"/>
      <c r="F41" s="38">
        <f t="shared" si="0"/>
        <v>0</v>
      </c>
      <c r="G41" s="41"/>
    </row>
    <row r="42" spans="1:7" ht="38.25" hidden="1" x14ac:dyDescent="0.25">
      <c r="A42" s="42" t="s">
        <v>247</v>
      </c>
      <c r="B42" s="30" t="s">
        <v>249</v>
      </c>
      <c r="C42" s="10"/>
      <c r="D42" s="1">
        <f>D43</f>
        <v>534.4</v>
      </c>
      <c r="E42" s="26"/>
      <c r="F42" s="54">
        <f t="shared" si="0"/>
        <v>0</v>
      </c>
      <c r="G42" s="39" t="e">
        <f t="shared" si="1"/>
        <v>#DIV/0!</v>
      </c>
    </row>
    <row r="43" spans="1:7" ht="38.25" hidden="1" x14ac:dyDescent="0.25">
      <c r="A43" s="42" t="s">
        <v>247</v>
      </c>
      <c r="B43" s="30" t="s">
        <v>250</v>
      </c>
      <c r="C43" s="10"/>
      <c r="D43" s="10">
        <v>534.4</v>
      </c>
      <c r="E43" s="26"/>
      <c r="F43" s="38">
        <f t="shared" si="0"/>
        <v>0</v>
      </c>
      <c r="G43" s="41" t="e">
        <f t="shared" si="1"/>
        <v>#DIV/0!</v>
      </c>
    </row>
    <row r="44" spans="1:7" ht="38.25" hidden="1" x14ac:dyDescent="0.25">
      <c r="A44" s="42" t="s">
        <v>247</v>
      </c>
      <c r="B44" s="30" t="s">
        <v>251</v>
      </c>
      <c r="C44" s="10"/>
      <c r="D44" s="1">
        <f>D46+D47</f>
        <v>5282.2</v>
      </c>
      <c r="E44" s="26"/>
      <c r="F44" s="38">
        <f t="shared" si="0"/>
        <v>0</v>
      </c>
      <c r="G44" s="39" t="e">
        <f t="shared" si="1"/>
        <v>#DIV/0!</v>
      </c>
    </row>
    <row r="45" spans="1:7" ht="25.5" x14ac:dyDescent="0.25">
      <c r="A45" s="55" t="s">
        <v>114</v>
      </c>
      <c r="B45" s="30" t="s">
        <v>115</v>
      </c>
      <c r="C45" s="10">
        <v>2.2999999999999998</v>
      </c>
      <c r="D45" s="10"/>
      <c r="E45" s="26">
        <v>2</v>
      </c>
      <c r="F45" s="38">
        <f t="shared" si="0"/>
        <v>-0.29999999999999982</v>
      </c>
      <c r="G45" s="41">
        <f t="shared" si="1"/>
        <v>0.86956521739130443</v>
      </c>
    </row>
    <row r="46" spans="1:7" x14ac:dyDescent="0.25">
      <c r="A46" s="56" t="s">
        <v>252</v>
      </c>
      <c r="B46" s="57" t="s">
        <v>116</v>
      </c>
      <c r="C46" s="10">
        <v>104.6</v>
      </c>
      <c r="D46" s="10">
        <v>250.9</v>
      </c>
      <c r="E46" s="26">
        <v>106</v>
      </c>
      <c r="F46" s="38">
        <f t="shared" si="0"/>
        <v>1.4000000000000057</v>
      </c>
      <c r="G46" s="41">
        <f t="shared" si="1"/>
        <v>1.0133843212237095</v>
      </c>
    </row>
    <row r="47" spans="1:7" ht="26.25" x14ac:dyDescent="0.25">
      <c r="A47" s="28" t="s">
        <v>253</v>
      </c>
      <c r="B47" s="34" t="s">
        <v>117</v>
      </c>
      <c r="C47" s="58">
        <f>C48</f>
        <v>30</v>
      </c>
      <c r="D47" s="10">
        <v>5031.3</v>
      </c>
      <c r="E47" s="58">
        <f>E48</f>
        <v>34</v>
      </c>
      <c r="F47" s="38">
        <f t="shared" si="0"/>
        <v>4</v>
      </c>
      <c r="G47" s="41">
        <f t="shared" si="1"/>
        <v>1.1333333333333333</v>
      </c>
    </row>
    <row r="48" spans="1:7" x14ac:dyDescent="0.25">
      <c r="A48" s="26" t="s">
        <v>118</v>
      </c>
      <c r="B48" s="30" t="s">
        <v>119</v>
      </c>
      <c r="C48" s="59">
        <v>30</v>
      </c>
      <c r="D48" s="1">
        <f>SUM(D49:D62)</f>
        <v>980.8</v>
      </c>
      <c r="E48" s="26">
        <v>34</v>
      </c>
      <c r="F48" s="38">
        <f t="shared" si="0"/>
        <v>4</v>
      </c>
      <c r="G48" s="39">
        <f t="shared" si="1"/>
        <v>1.1333333333333333</v>
      </c>
    </row>
    <row r="49" spans="1:7" x14ac:dyDescent="0.25">
      <c r="A49" s="2" t="s">
        <v>120</v>
      </c>
      <c r="B49" s="34" t="s">
        <v>121</v>
      </c>
      <c r="C49" s="1">
        <f>C50+C51</f>
        <v>2852.3</v>
      </c>
      <c r="D49" s="10">
        <v>47.7</v>
      </c>
      <c r="E49" s="1">
        <f>E50+E51</f>
        <v>2100</v>
      </c>
      <c r="F49" s="38">
        <f t="shared" si="0"/>
        <v>-752.30000000000018</v>
      </c>
      <c r="G49" s="41">
        <f t="shared" si="1"/>
        <v>0.73624794025873852</v>
      </c>
    </row>
    <row r="50" spans="1:7" ht="63.75" x14ac:dyDescent="0.25">
      <c r="A50" s="60" t="s">
        <v>122</v>
      </c>
      <c r="B50" s="30" t="s">
        <v>123</v>
      </c>
      <c r="C50" s="10">
        <v>352.3</v>
      </c>
      <c r="D50" s="10">
        <v>2.4</v>
      </c>
      <c r="E50" s="26">
        <v>384</v>
      </c>
      <c r="F50" s="38">
        <f t="shared" si="0"/>
        <v>31.699999999999989</v>
      </c>
      <c r="G50" s="41">
        <f t="shared" si="1"/>
        <v>1.0899801305705363</v>
      </c>
    </row>
    <row r="51" spans="1:7" ht="38.25" x14ac:dyDescent="0.25">
      <c r="A51" s="60" t="s">
        <v>124</v>
      </c>
      <c r="B51" s="30" t="s">
        <v>125</v>
      </c>
      <c r="C51" s="10">
        <v>2500</v>
      </c>
      <c r="D51" s="10"/>
      <c r="E51" s="26">
        <v>1716</v>
      </c>
      <c r="F51" s="38"/>
      <c r="G51" s="41"/>
    </row>
    <row r="52" spans="1:7" x14ac:dyDescent="0.25">
      <c r="A52" s="2" t="s">
        <v>126</v>
      </c>
      <c r="B52" s="34" t="s">
        <v>127</v>
      </c>
      <c r="C52" s="1">
        <f>SUM(C53:C71)</f>
        <v>2656.2</v>
      </c>
      <c r="D52" s="10">
        <v>63</v>
      </c>
      <c r="E52" s="1">
        <f>SUM(E53:E71)</f>
        <v>1593</v>
      </c>
      <c r="F52" s="38">
        <f t="shared" si="0"/>
        <v>-1063.1999999999998</v>
      </c>
      <c r="G52" s="41">
        <f t="shared" si="1"/>
        <v>0.59972893607409083</v>
      </c>
    </row>
    <row r="53" spans="1:7" ht="26.25" customHeight="1" x14ac:dyDescent="0.25">
      <c r="A53" s="42" t="s">
        <v>128</v>
      </c>
      <c r="B53" s="30" t="s">
        <v>129</v>
      </c>
      <c r="C53" s="10">
        <v>47</v>
      </c>
      <c r="D53" s="10">
        <v>0</v>
      </c>
      <c r="E53" s="26">
        <v>47</v>
      </c>
      <c r="F53" s="38">
        <f t="shared" si="0"/>
        <v>0</v>
      </c>
      <c r="G53" s="41"/>
    </row>
    <row r="54" spans="1:7" ht="38.25" x14ac:dyDescent="0.25">
      <c r="A54" s="42" t="s">
        <v>130</v>
      </c>
      <c r="B54" s="30" t="s">
        <v>131</v>
      </c>
      <c r="C54" s="10">
        <v>11</v>
      </c>
      <c r="D54" s="10">
        <v>81.3</v>
      </c>
      <c r="E54" s="26">
        <v>11</v>
      </c>
      <c r="F54" s="38">
        <f t="shared" si="0"/>
        <v>0</v>
      </c>
      <c r="G54" s="41">
        <f t="shared" si="1"/>
        <v>1</v>
      </c>
    </row>
    <row r="55" spans="1:7" ht="76.5" x14ac:dyDescent="0.25">
      <c r="A55" s="61" t="s">
        <v>237</v>
      </c>
      <c r="B55" s="30" t="s">
        <v>238</v>
      </c>
      <c r="C55" s="10">
        <v>36</v>
      </c>
      <c r="D55" s="10">
        <v>8.6</v>
      </c>
      <c r="E55" s="26">
        <v>36</v>
      </c>
      <c r="F55" s="38">
        <f t="shared" si="0"/>
        <v>0</v>
      </c>
      <c r="G55" s="41">
        <f t="shared" si="1"/>
        <v>1</v>
      </c>
    </row>
    <row r="56" spans="1:7" ht="51" x14ac:dyDescent="0.25">
      <c r="A56" s="42" t="s">
        <v>132</v>
      </c>
      <c r="B56" s="30" t="s">
        <v>133</v>
      </c>
      <c r="C56" s="10">
        <v>100</v>
      </c>
      <c r="D56" s="10">
        <v>73.2</v>
      </c>
      <c r="E56" s="26">
        <v>100</v>
      </c>
      <c r="F56" s="38">
        <f t="shared" si="0"/>
        <v>0</v>
      </c>
      <c r="G56" s="41">
        <f t="shared" si="1"/>
        <v>1</v>
      </c>
    </row>
    <row r="57" spans="1:7" ht="28.5" hidden="1" customHeight="1" x14ac:dyDescent="0.25">
      <c r="A57" s="42" t="s">
        <v>132</v>
      </c>
      <c r="B57" s="30" t="s">
        <v>254</v>
      </c>
      <c r="C57" s="10"/>
      <c r="D57" s="10">
        <v>158.30000000000001</v>
      </c>
      <c r="E57" s="26"/>
      <c r="F57" s="38">
        <f t="shared" si="0"/>
        <v>0</v>
      </c>
      <c r="G57" s="41" t="e">
        <f t="shared" si="1"/>
        <v>#DIV/0!</v>
      </c>
    </row>
    <row r="58" spans="1:7" ht="25.5" x14ac:dyDescent="0.25">
      <c r="A58" s="42" t="s">
        <v>134</v>
      </c>
      <c r="B58" s="30" t="s">
        <v>135</v>
      </c>
      <c r="C58" s="10">
        <v>81</v>
      </c>
      <c r="D58" s="10">
        <v>28.7</v>
      </c>
      <c r="E58" s="26">
        <v>81</v>
      </c>
      <c r="F58" s="38">
        <f t="shared" si="0"/>
        <v>0</v>
      </c>
      <c r="G58" s="41">
        <f t="shared" si="1"/>
        <v>1</v>
      </c>
    </row>
    <row r="59" spans="1:7" ht="25.5" hidden="1" x14ac:dyDescent="0.25">
      <c r="A59" s="42" t="s">
        <v>255</v>
      </c>
      <c r="B59" s="30" t="s">
        <v>256</v>
      </c>
      <c r="C59" s="10"/>
      <c r="D59" s="10">
        <v>37.9</v>
      </c>
      <c r="E59" s="26"/>
      <c r="F59" s="38">
        <f t="shared" si="0"/>
        <v>0</v>
      </c>
      <c r="G59" s="41" t="e">
        <f t="shared" si="1"/>
        <v>#DIV/0!</v>
      </c>
    </row>
    <row r="60" spans="1:7" hidden="1" x14ac:dyDescent="0.25">
      <c r="A60" s="42"/>
      <c r="B60" s="30" t="s">
        <v>257</v>
      </c>
      <c r="C60" s="10"/>
      <c r="D60" s="10"/>
      <c r="E60" s="26"/>
      <c r="F60" s="38"/>
      <c r="G60" s="41"/>
    </row>
    <row r="61" spans="1:7" ht="25.5" hidden="1" x14ac:dyDescent="0.25">
      <c r="A61" s="51" t="s">
        <v>255</v>
      </c>
      <c r="B61" s="30" t="s">
        <v>258</v>
      </c>
      <c r="C61" s="10"/>
      <c r="D61" s="10">
        <v>-0.1</v>
      </c>
      <c r="E61" s="26"/>
      <c r="F61" s="38">
        <f t="shared" si="0"/>
        <v>0</v>
      </c>
      <c r="G61" s="41" t="e">
        <f t="shared" si="1"/>
        <v>#DIV/0!</v>
      </c>
    </row>
    <row r="62" spans="1:7" ht="25.5" x14ac:dyDescent="0.25">
      <c r="A62" s="51" t="s">
        <v>136</v>
      </c>
      <c r="B62" s="30" t="s">
        <v>137</v>
      </c>
      <c r="C62" s="10">
        <v>18</v>
      </c>
      <c r="D62" s="10">
        <v>479.8</v>
      </c>
      <c r="E62" s="26">
        <v>18</v>
      </c>
      <c r="F62" s="38">
        <f t="shared" si="0"/>
        <v>0</v>
      </c>
      <c r="G62" s="41">
        <f t="shared" si="1"/>
        <v>1</v>
      </c>
    </row>
    <row r="63" spans="1:7" ht="25.5" x14ac:dyDescent="0.25">
      <c r="A63" s="42" t="s">
        <v>138</v>
      </c>
      <c r="B63" s="30" t="s">
        <v>139</v>
      </c>
      <c r="C63" s="10">
        <v>200</v>
      </c>
      <c r="D63" s="1">
        <v>22</v>
      </c>
      <c r="E63" s="26">
        <v>200</v>
      </c>
      <c r="F63" s="38">
        <f t="shared" si="0"/>
        <v>0</v>
      </c>
      <c r="G63" s="41">
        <f t="shared" si="1"/>
        <v>1</v>
      </c>
    </row>
    <row r="64" spans="1:7" ht="33" customHeight="1" x14ac:dyDescent="0.25">
      <c r="A64" s="42" t="s">
        <v>140</v>
      </c>
      <c r="B64" s="30" t="s">
        <v>141</v>
      </c>
      <c r="C64" s="10">
        <v>173</v>
      </c>
      <c r="D64" s="1">
        <f>D65</f>
        <v>1785583.2000000002</v>
      </c>
      <c r="E64" s="26">
        <v>173</v>
      </c>
      <c r="F64" s="38">
        <f t="shared" si="0"/>
        <v>0</v>
      </c>
      <c r="G64" s="41">
        <f t="shared" si="1"/>
        <v>1</v>
      </c>
    </row>
    <row r="65" spans="1:7" ht="38.25" x14ac:dyDescent="0.25">
      <c r="A65" s="51" t="s">
        <v>142</v>
      </c>
      <c r="B65" s="30" t="s">
        <v>143</v>
      </c>
      <c r="C65" s="10">
        <v>4</v>
      </c>
      <c r="D65" s="1">
        <f>D66+D69+D81+D94</f>
        <v>1785583.2000000002</v>
      </c>
      <c r="E65" s="26">
        <v>4</v>
      </c>
      <c r="F65" s="38">
        <f t="shared" si="0"/>
        <v>0</v>
      </c>
      <c r="G65" s="41">
        <f t="shared" si="1"/>
        <v>1</v>
      </c>
    </row>
    <row r="66" spans="1:7" ht="25.5" x14ac:dyDescent="0.25">
      <c r="A66" s="51" t="s">
        <v>144</v>
      </c>
      <c r="B66" s="30" t="s">
        <v>145</v>
      </c>
      <c r="C66" s="10">
        <v>80</v>
      </c>
      <c r="D66" s="1">
        <f>D67+D68</f>
        <v>80666.3</v>
      </c>
      <c r="E66" s="26">
        <v>80</v>
      </c>
      <c r="F66" s="38">
        <f t="shared" si="0"/>
        <v>0</v>
      </c>
      <c r="G66" s="41">
        <f t="shared" si="1"/>
        <v>1</v>
      </c>
    </row>
    <row r="67" spans="1:7" ht="51" x14ac:dyDescent="0.25">
      <c r="A67" s="62" t="s">
        <v>239</v>
      </c>
      <c r="B67" s="30" t="s">
        <v>240</v>
      </c>
      <c r="C67" s="10">
        <v>30</v>
      </c>
      <c r="D67" s="63">
        <v>79342.2</v>
      </c>
      <c r="E67" s="26">
        <v>30</v>
      </c>
      <c r="F67" s="38">
        <f t="shared" si="0"/>
        <v>0</v>
      </c>
      <c r="G67" s="41">
        <f t="shared" si="1"/>
        <v>1</v>
      </c>
    </row>
    <row r="68" spans="1:7" ht="30.75" customHeight="1" x14ac:dyDescent="0.25">
      <c r="A68" s="42" t="s">
        <v>146</v>
      </c>
      <c r="B68" s="30" t="s">
        <v>147</v>
      </c>
      <c r="C68" s="10">
        <v>26</v>
      </c>
      <c r="D68" s="63">
        <v>1324.1</v>
      </c>
      <c r="E68" s="26">
        <v>26</v>
      </c>
      <c r="F68" s="38">
        <f t="shared" si="0"/>
        <v>0</v>
      </c>
      <c r="G68" s="41">
        <f t="shared" si="1"/>
        <v>1</v>
      </c>
    </row>
    <row r="69" spans="1:7" ht="51" hidden="1" x14ac:dyDescent="0.25">
      <c r="A69" s="42" t="s">
        <v>146</v>
      </c>
      <c r="B69" s="30" t="s">
        <v>259</v>
      </c>
      <c r="C69" s="10"/>
      <c r="D69" s="64">
        <f>D75+D73+D71+D72+D74+D70</f>
        <v>1258853.9000000001</v>
      </c>
      <c r="E69" s="26"/>
      <c r="F69" s="38">
        <f t="shared" si="0"/>
        <v>0</v>
      </c>
      <c r="G69" s="39" t="e">
        <f t="shared" si="1"/>
        <v>#DIV/0!</v>
      </c>
    </row>
    <row r="70" spans="1:7" ht="51" hidden="1" x14ac:dyDescent="0.25">
      <c r="A70" s="42" t="s">
        <v>146</v>
      </c>
      <c r="B70" s="30" t="s">
        <v>260</v>
      </c>
      <c r="C70" s="10"/>
      <c r="D70" s="63">
        <v>83.7</v>
      </c>
      <c r="E70" s="26"/>
      <c r="F70" s="38">
        <f t="shared" ref="F70:F105" si="2">E70-C70</f>
        <v>0</v>
      </c>
      <c r="G70" s="41" t="e">
        <f t="shared" ref="G70:G130" si="3">E70/C70</f>
        <v>#DIV/0!</v>
      </c>
    </row>
    <row r="71" spans="1:7" ht="25.5" x14ac:dyDescent="0.25">
      <c r="A71" s="42" t="s">
        <v>148</v>
      </c>
      <c r="B71" s="30" t="s">
        <v>149</v>
      </c>
      <c r="C71" s="10">
        <v>1850.2</v>
      </c>
      <c r="D71" s="63">
        <v>2468.5</v>
      </c>
      <c r="E71" s="26">
        <v>787</v>
      </c>
      <c r="F71" s="38">
        <f t="shared" si="2"/>
        <v>-1063.2</v>
      </c>
      <c r="G71" s="41">
        <f t="shared" si="3"/>
        <v>0.42535942060317805</v>
      </c>
    </row>
    <row r="72" spans="1:7" x14ac:dyDescent="0.25">
      <c r="A72" s="29" t="s">
        <v>261</v>
      </c>
      <c r="B72" s="34" t="s">
        <v>262</v>
      </c>
      <c r="C72" s="1">
        <v>7</v>
      </c>
      <c r="D72" s="63">
        <v>1370.9</v>
      </c>
      <c r="E72" s="1">
        <v>7</v>
      </c>
      <c r="F72" s="38">
        <f t="shared" si="2"/>
        <v>0</v>
      </c>
      <c r="G72" s="39">
        <f t="shared" si="3"/>
        <v>1</v>
      </c>
    </row>
    <row r="73" spans="1:7" x14ac:dyDescent="0.25">
      <c r="A73" s="42" t="s">
        <v>263</v>
      </c>
      <c r="B73" s="30" t="s">
        <v>264</v>
      </c>
      <c r="C73" s="10">
        <v>7</v>
      </c>
      <c r="D73" s="63">
        <v>1433.4</v>
      </c>
      <c r="E73" s="26">
        <v>7</v>
      </c>
      <c r="F73" s="38">
        <f t="shared" si="2"/>
        <v>0</v>
      </c>
      <c r="G73" s="41">
        <f t="shared" si="3"/>
        <v>1</v>
      </c>
    </row>
    <row r="74" spans="1:7" x14ac:dyDescent="0.25">
      <c r="A74" s="2" t="s">
        <v>0</v>
      </c>
      <c r="B74" s="34" t="s">
        <v>1</v>
      </c>
      <c r="C74" s="1">
        <f>C75+C128</f>
        <v>692451.4</v>
      </c>
      <c r="D74" s="1">
        <f t="shared" ref="D74:E74" si="4">D75+D128</f>
        <v>626748.70000000007</v>
      </c>
      <c r="E74" s="1">
        <f t="shared" si="4"/>
        <v>692451.4</v>
      </c>
      <c r="F74" s="38">
        <f t="shared" si="2"/>
        <v>0</v>
      </c>
      <c r="G74" s="39">
        <f t="shared" si="3"/>
        <v>1</v>
      </c>
    </row>
    <row r="75" spans="1:7" x14ac:dyDescent="0.25">
      <c r="A75" s="2" t="s">
        <v>2</v>
      </c>
      <c r="B75" s="34" t="s">
        <v>3</v>
      </c>
      <c r="C75" s="1">
        <f>C76+C79+C92+C111</f>
        <v>689551.4</v>
      </c>
      <c r="D75" s="1">
        <f t="shared" ref="D75:E75" si="5">D76+D79+D92+D111</f>
        <v>626748.70000000007</v>
      </c>
      <c r="E75" s="1">
        <f t="shared" si="5"/>
        <v>689551.4</v>
      </c>
      <c r="F75" s="38">
        <f t="shared" si="2"/>
        <v>0</v>
      </c>
      <c r="G75" s="39">
        <f t="shared" si="3"/>
        <v>1</v>
      </c>
    </row>
    <row r="76" spans="1:7" x14ac:dyDescent="0.25">
      <c r="A76" s="2" t="s">
        <v>4</v>
      </c>
      <c r="B76" s="34" t="s">
        <v>5</v>
      </c>
      <c r="C76" s="65">
        <f>C77+C78</f>
        <v>77584.5</v>
      </c>
      <c r="D76" s="65">
        <f t="shared" ref="D76:E76" si="6">D77+D78</f>
        <v>82205.3</v>
      </c>
      <c r="E76" s="65">
        <f t="shared" si="6"/>
        <v>77584.5</v>
      </c>
      <c r="F76" s="38">
        <f t="shared" si="2"/>
        <v>0</v>
      </c>
      <c r="G76" s="39">
        <f t="shared" si="3"/>
        <v>1</v>
      </c>
    </row>
    <row r="77" spans="1:7" ht="25.5" x14ac:dyDescent="0.25">
      <c r="A77" s="42" t="s">
        <v>6</v>
      </c>
      <c r="B77" s="30" t="s">
        <v>7</v>
      </c>
      <c r="C77" s="63">
        <v>77584.5</v>
      </c>
      <c r="D77" s="63">
        <v>77584.5</v>
      </c>
      <c r="E77" s="10">
        <f t="shared" ref="E77" si="7">D77</f>
        <v>77584.5</v>
      </c>
      <c r="F77" s="38">
        <f t="shared" si="2"/>
        <v>0</v>
      </c>
      <c r="G77" s="41">
        <f t="shared" si="3"/>
        <v>1</v>
      </c>
    </row>
    <row r="78" spans="1:7" ht="26.25" hidden="1" x14ac:dyDescent="0.25">
      <c r="A78" s="66" t="s">
        <v>8</v>
      </c>
      <c r="B78" s="30" t="s">
        <v>9</v>
      </c>
      <c r="C78" s="63">
        <v>0</v>
      </c>
      <c r="D78" s="63">
        <v>4620.8</v>
      </c>
      <c r="E78" s="10"/>
      <c r="F78" s="38">
        <f t="shared" si="2"/>
        <v>0</v>
      </c>
      <c r="G78" s="41"/>
    </row>
    <row r="79" spans="1:7" x14ac:dyDescent="0.25">
      <c r="A79" s="2" t="s">
        <v>10</v>
      </c>
      <c r="B79" s="34" t="s">
        <v>11</v>
      </c>
      <c r="C79" s="33">
        <f>C88+C85+C84+C81+C80+C86+C87</f>
        <v>125723.1</v>
      </c>
      <c r="D79" s="33">
        <f t="shared" ref="D79:E79" si="8">D88+D85+D84+D81+D80+D86+D87</f>
        <v>445006.1</v>
      </c>
      <c r="E79" s="33">
        <f t="shared" si="8"/>
        <v>125723.1</v>
      </c>
      <c r="F79" s="38">
        <f t="shared" si="2"/>
        <v>0</v>
      </c>
      <c r="G79" s="39">
        <f t="shared" si="3"/>
        <v>1</v>
      </c>
    </row>
    <row r="80" spans="1:7" ht="51" x14ac:dyDescent="0.25">
      <c r="A80" s="67" t="s">
        <v>265</v>
      </c>
      <c r="B80" s="30" t="s">
        <v>266</v>
      </c>
      <c r="C80" s="63">
        <v>729.2</v>
      </c>
      <c r="D80" s="63"/>
      <c r="E80" s="10">
        <f>C80</f>
        <v>729.2</v>
      </c>
      <c r="F80" s="38">
        <f t="shared" si="2"/>
        <v>0</v>
      </c>
      <c r="G80" s="41">
        <f t="shared" si="3"/>
        <v>1</v>
      </c>
    </row>
    <row r="81" spans="1:7" ht="51" x14ac:dyDescent="0.25">
      <c r="A81" s="67" t="s">
        <v>267</v>
      </c>
      <c r="B81" s="30" t="s">
        <v>266</v>
      </c>
      <c r="C81" s="63">
        <v>661.8</v>
      </c>
      <c r="D81" s="64">
        <f>D82+D83+D92+D93</f>
        <v>445006.1</v>
      </c>
      <c r="E81" s="10">
        <f>C81</f>
        <v>661.8</v>
      </c>
      <c r="F81" s="38">
        <f t="shared" si="2"/>
        <v>0</v>
      </c>
      <c r="G81" s="41">
        <f t="shared" si="3"/>
        <v>1</v>
      </c>
    </row>
    <row r="82" spans="1:7" ht="38.25" hidden="1" x14ac:dyDescent="0.25">
      <c r="A82" s="67" t="s">
        <v>268</v>
      </c>
      <c r="B82" s="30" t="s">
        <v>13</v>
      </c>
      <c r="C82" s="63">
        <v>0</v>
      </c>
      <c r="D82" s="63">
        <v>27513.200000000001</v>
      </c>
      <c r="E82" s="10">
        <f t="shared" ref="E82:E129" si="9">C82</f>
        <v>0</v>
      </c>
      <c r="F82" s="38">
        <f t="shared" si="2"/>
        <v>0</v>
      </c>
      <c r="G82" s="41" t="e">
        <f t="shared" si="3"/>
        <v>#DIV/0!</v>
      </c>
    </row>
    <row r="83" spans="1:7" ht="51" hidden="1" x14ac:dyDescent="0.25">
      <c r="A83" s="67" t="s">
        <v>269</v>
      </c>
      <c r="B83" s="30" t="s">
        <v>13</v>
      </c>
      <c r="C83" s="63">
        <v>0</v>
      </c>
      <c r="D83" s="64">
        <v>9852.2999999999993</v>
      </c>
      <c r="E83" s="10">
        <f t="shared" si="9"/>
        <v>0</v>
      </c>
      <c r="F83" s="38">
        <f t="shared" si="2"/>
        <v>0</v>
      </c>
      <c r="G83" s="39" t="e">
        <f t="shared" si="3"/>
        <v>#DIV/0!</v>
      </c>
    </row>
    <row r="84" spans="1:7" ht="63.75" x14ac:dyDescent="0.25">
      <c r="A84" s="67" t="s">
        <v>270</v>
      </c>
      <c r="B84" s="30" t="s">
        <v>271</v>
      </c>
      <c r="C84" s="63">
        <v>75061.2</v>
      </c>
      <c r="D84" s="63"/>
      <c r="E84" s="10">
        <f t="shared" si="9"/>
        <v>75061.2</v>
      </c>
      <c r="F84" s="38">
        <f t="shared" si="2"/>
        <v>0</v>
      </c>
      <c r="G84" s="41">
        <f t="shared" si="3"/>
        <v>1</v>
      </c>
    </row>
    <row r="85" spans="1:7" ht="63.75" x14ac:dyDescent="0.25">
      <c r="A85" s="67" t="s">
        <v>272</v>
      </c>
      <c r="B85" s="30" t="s">
        <v>271</v>
      </c>
      <c r="C85" s="63">
        <v>15762.5</v>
      </c>
      <c r="D85" s="63"/>
      <c r="E85" s="10">
        <f t="shared" si="9"/>
        <v>15762.5</v>
      </c>
      <c r="F85" s="38">
        <f t="shared" si="2"/>
        <v>0</v>
      </c>
      <c r="G85" s="41">
        <f t="shared" si="3"/>
        <v>1</v>
      </c>
    </row>
    <row r="86" spans="1:7" ht="38.25" x14ac:dyDescent="0.25">
      <c r="A86" s="51" t="s">
        <v>273</v>
      </c>
      <c r="B86" s="30" t="s">
        <v>271</v>
      </c>
      <c r="C86" s="63">
        <v>5893.4</v>
      </c>
      <c r="D86" s="63"/>
      <c r="E86" s="10">
        <f t="shared" si="9"/>
        <v>5893.4</v>
      </c>
      <c r="F86" s="38">
        <f t="shared" si="2"/>
        <v>0</v>
      </c>
      <c r="G86" s="41">
        <f t="shared" si="3"/>
        <v>1</v>
      </c>
    </row>
    <row r="87" spans="1:7" ht="38.25" x14ac:dyDescent="0.25">
      <c r="A87" s="67" t="s">
        <v>274</v>
      </c>
      <c r="B87" s="30" t="s">
        <v>275</v>
      </c>
      <c r="C87" s="63">
        <v>2486.6</v>
      </c>
      <c r="D87" s="63"/>
      <c r="E87" s="10">
        <f t="shared" si="9"/>
        <v>2486.6</v>
      </c>
      <c r="F87" s="38">
        <f t="shared" si="2"/>
        <v>0</v>
      </c>
      <c r="G87" s="41">
        <f t="shared" si="3"/>
        <v>1</v>
      </c>
    </row>
    <row r="88" spans="1:7" x14ac:dyDescent="0.25">
      <c r="A88" s="2" t="s">
        <v>12</v>
      </c>
      <c r="B88" s="34" t="s">
        <v>13</v>
      </c>
      <c r="C88" s="64">
        <f>C89+C90+C91</f>
        <v>25128.400000000001</v>
      </c>
      <c r="D88" s="64">
        <f t="shared" ref="D88" si="10">D89+D90+D91</f>
        <v>0</v>
      </c>
      <c r="E88" s="1">
        <f t="shared" si="9"/>
        <v>25128.400000000001</v>
      </c>
      <c r="F88" s="38">
        <f t="shared" si="2"/>
        <v>0</v>
      </c>
      <c r="G88" s="39">
        <f t="shared" si="3"/>
        <v>1</v>
      </c>
    </row>
    <row r="89" spans="1:7" ht="38.25" x14ac:dyDescent="0.25">
      <c r="A89" s="67" t="s">
        <v>14</v>
      </c>
      <c r="B89" s="30" t="s">
        <v>13</v>
      </c>
      <c r="C89" s="63">
        <v>18408.2</v>
      </c>
      <c r="D89" s="63"/>
      <c r="E89" s="10">
        <f t="shared" si="9"/>
        <v>18408.2</v>
      </c>
      <c r="F89" s="38">
        <f t="shared" si="2"/>
        <v>0</v>
      </c>
      <c r="G89" s="41">
        <f t="shared" si="3"/>
        <v>1</v>
      </c>
    </row>
    <row r="90" spans="1:7" ht="53.25" customHeight="1" x14ac:dyDescent="0.25">
      <c r="A90" s="67" t="s">
        <v>15</v>
      </c>
      <c r="B90" s="30" t="s">
        <v>13</v>
      </c>
      <c r="C90" s="63">
        <v>1904.6</v>
      </c>
      <c r="D90" s="63"/>
      <c r="E90" s="10">
        <f t="shared" si="9"/>
        <v>1904.6</v>
      </c>
      <c r="F90" s="38">
        <f t="shared" si="2"/>
        <v>0</v>
      </c>
      <c r="G90" s="41">
        <f t="shared" si="3"/>
        <v>1</v>
      </c>
    </row>
    <row r="91" spans="1:7" ht="38.25" x14ac:dyDescent="0.25">
      <c r="A91" s="67" t="s">
        <v>276</v>
      </c>
      <c r="B91" s="30" t="s">
        <v>13</v>
      </c>
      <c r="C91" s="63">
        <v>4815.6000000000004</v>
      </c>
      <c r="D91" s="63"/>
      <c r="E91" s="10">
        <f t="shared" si="9"/>
        <v>4815.6000000000004</v>
      </c>
      <c r="F91" s="38">
        <f t="shared" si="2"/>
        <v>0</v>
      </c>
      <c r="G91" s="41">
        <f t="shared" si="3"/>
        <v>1</v>
      </c>
    </row>
    <row r="92" spans="1:7" x14ac:dyDescent="0.25">
      <c r="A92" s="2" t="s">
        <v>16</v>
      </c>
      <c r="B92" s="34" t="s">
        <v>17</v>
      </c>
      <c r="C92" s="33">
        <f>C93+C94+C95+C96+C109+C110</f>
        <v>482924.39999999997</v>
      </c>
      <c r="D92" s="63">
        <v>99537.3</v>
      </c>
      <c r="E92" s="1">
        <f t="shared" si="9"/>
        <v>482924.39999999997</v>
      </c>
      <c r="F92" s="38">
        <f t="shared" si="2"/>
        <v>0</v>
      </c>
      <c r="G92" s="39">
        <f t="shared" si="3"/>
        <v>1</v>
      </c>
    </row>
    <row r="93" spans="1:7" ht="25.5" x14ac:dyDescent="0.25">
      <c r="A93" s="42" t="s">
        <v>277</v>
      </c>
      <c r="B93" s="30" t="s">
        <v>278</v>
      </c>
      <c r="C93" s="63">
        <v>867.3</v>
      </c>
      <c r="D93" s="63">
        <v>308103.3</v>
      </c>
      <c r="E93" s="10">
        <f t="shared" si="9"/>
        <v>867.3</v>
      </c>
      <c r="F93" s="38">
        <f t="shared" si="2"/>
        <v>0</v>
      </c>
      <c r="G93" s="41">
        <f t="shared" si="3"/>
        <v>1</v>
      </c>
    </row>
    <row r="94" spans="1:7" ht="25.5" x14ac:dyDescent="0.25">
      <c r="A94" s="42" t="s">
        <v>279</v>
      </c>
      <c r="B94" s="30" t="s">
        <v>280</v>
      </c>
      <c r="C94" s="63">
        <v>8.4</v>
      </c>
      <c r="D94" s="64">
        <f>D95+D104+D105</f>
        <v>1056.9000000000001</v>
      </c>
      <c r="E94" s="10">
        <f t="shared" si="9"/>
        <v>8.4</v>
      </c>
      <c r="F94" s="38">
        <f t="shared" si="2"/>
        <v>0</v>
      </c>
      <c r="G94" s="41">
        <f t="shared" si="3"/>
        <v>1</v>
      </c>
    </row>
    <row r="95" spans="1:7" ht="38.25" x14ac:dyDescent="0.25">
      <c r="A95" s="42" t="s">
        <v>18</v>
      </c>
      <c r="B95" s="30" t="s">
        <v>19</v>
      </c>
      <c r="C95" s="63">
        <v>30954.799999999999</v>
      </c>
      <c r="D95" s="64">
        <v>1020.6</v>
      </c>
      <c r="E95" s="10">
        <f t="shared" si="9"/>
        <v>30954.799999999999</v>
      </c>
      <c r="F95" s="38">
        <f t="shared" si="2"/>
        <v>0</v>
      </c>
      <c r="G95" s="41">
        <f t="shared" si="3"/>
        <v>1</v>
      </c>
    </row>
    <row r="96" spans="1:7" ht="25.5" x14ac:dyDescent="0.25">
      <c r="A96" s="2" t="s">
        <v>20</v>
      </c>
      <c r="B96" s="34" t="s">
        <v>21</v>
      </c>
      <c r="C96" s="64">
        <f>C97+C101+C102+C103+C105+C104+C99+C98+C100+C107+C108</f>
        <v>11355.000000000002</v>
      </c>
      <c r="D96" s="63"/>
      <c r="E96" s="1">
        <f t="shared" si="9"/>
        <v>11355.000000000002</v>
      </c>
      <c r="F96" s="38">
        <f t="shared" si="2"/>
        <v>0</v>
      </c>
      <c r="G96" s="39">
        <f t="shared" si="3"/>
        <v>1</v>
      </c>
    </row>
    <row r="97" spans="1:7" ht="25.5" x14ac:dyDescent="0.25">
      <c r="A97" s="42" t="s">
        <v>22</v>
      </c>
      <c r="B97" s="30" t="s">
        <v>21</v>
      </c>
      <c r="C97" s="63">
        <v>1177</v>
      </c>
      <c r="D97" s="63"/>
      <c r="E97" s="10">
        <f t="shared" si="9"/>
        <v>1177</v>
      </c>
      <c r="F97" s="38">
        <f t="shared" si="2"/>
        <v>0</v>
      </c>
      <c r="G97" s="41">
        <f t="shared" si="3"/>
        <v>1</v>
      </c>
    </row>
    <row r="98" spans="1:7" ht="25.5" hidden="1" x14ac:dyDescent="0.25">
      <c r="A98" s="42" t="s">
        <v>281</v>
      </c>
      <c r="B98" s="30" t="s">
        <v>282</v>
      </c>
      <c r="C98" s="63"/>
      <c r="D98" s="63"/>
      <c r="E98" s="10">
        <f t="shared" si="9"/>
        <v>0</v>
      </c>
      <c r="F98" s="38">
        <f t="shared" si="2"/>
        <v>0</v>
      </c>
      <c r="G98" s="41" t="e">
        <f t="shared" si="3"/>
        <v>#DIV/0!</v>
      </c>
    </row>
    <row r="99" spans="1:7" ht="60.75" hidden="1" customHeight="1" x14ac:dyDescent="0.25">
      <c r="A99" s="42" t="s">
        <v>283</v>
      </c>
      <c r="B99" s="30" t="s">
        <v>282</v>
      </c>
      <c r="C99" s="63"/>
      <c r="D99" s="63"/>
      <c r="E99" s="10">
        <f t="shared" si="9"/>
        <v>0</v>
      </c>
      <c r="F99" s="38">
        <f t="shared" si="2"/>
        <v>0</v>
      </c>
      <c r="G99" s="41" t="e">
        <f t="shared" si="3"/>
        <v>#DIV/0!</v>
      </c>
    </row>
    <row r="100" spans="1:7" ht="55.5" hidden="1" customHeight="1" x14ac:dyDescent="0.25">
      <c r="A100" s="60" t="s">
        <v>284</v>
      </c>
      <c r="B100" s="30" t="s">
        <v>285</v>
      </c>
      <c r="C100" s="63"/>
      <c r="D100" s="63"/>
      <c r="E100" s="10">
        <f t="shared" si="9"/>
        <v>0</v>
      </c>
      <c r="F100" s="38">
        <f t="shared" si="2"/>
        <v>0</v>
      </c>
      <c r="G100" s="41" t="e">
        <f t="shared" si="3"/>
        <v>#DIV/0!</v>
      </c>
    </row>
    <row r="101" spans="1:7" x14ac:dyDescent="0.25">
      <c r="A101" s="42" t="s">
        <v>23</v>
      </c>
      <c r="B101" s="30" t="s">
        <v>21</v>
      </c>
      <c r="C101" s="63">
        <v>605.20000000000005</v>
      </c>
      <c r="D101" s="63"/>
      <c r="E101" s="10">
        <f t="shared" si="9"/>
        <v>605.20000000000005</v>
      </c>
      <c r="F101" s="38">
        <f t="shared" si="2"/>
        <v>0</v>
      </c>
      <c r="G101" s="41">
        <f t="shared" si="3"/>
        <v>1</v>
      </c>
    </row>
    <row r="102" spans="1:7" ht="36.75" customHeight="1" x14ac:dyDescent="0.25">
      <c r="A102" s="42" t="s">
        <v>286</v>
      </c>
      <c r="B102" s="30" t="s">
        <v>21</v>
      </c>
      <c r="C102" s="63">
        <v>1219.2</v>
      </c>
      <c r="D102" s="63"/>
      <c r="E102" s="10">
        <f t="shared" si="9"/>
        <v>1219.2</v>
      </c>
      <c r="F102" s="38">
        <f t="shared" si="2"/>
        <v>0</v>
      </c>
      <c r="G102" s="41">
        <f t="shared" si="3"/>
        <v>1</v>
      </c>
    </row>
    <row r="103" spans="1:7" ht="25.5" x14ac:dyDescent="0.25">
      <c r="A103" s="42" t="s">
        <v>24</v>
      </c>
      <c r="B103" s="30" t="s">
        <v>21</v>
      </c>
      <c r="C103" s="63">
        <v>363.3</v>
      </c>
      <c r="D103" s="64">
        <f>SUM(D104:D105)</f>
        <v>36.299999999999997</v>
      </c>
      <c r="E103" s="10">
        <f t="shared" si="9"/>
        <v>363.3</v>
      </c>
      <c r="F103" s="38">
        <f t="shared" si="2"/>
        <v>0</v>
      </c>
      <c r="G103" s="41">
        <f t="shared" si="3"/>
        <v>1</v>
      </c>
    </row>
    <row r="104" spans="1:7" ht="25.5" x14ac:dyDescent="0.25">
      <c r="A104" s="42" t="s">
        <v>25</v>
      </c>
      <c r="B104" s="30" t="s">
        <v>21</v>
      </c>
      <c r="C104" s="63">
        <v>605.20000000000005</v>
      </c>
      <c r="D104" s="63">
        <v>18.600000000000001</v>
      </c>
      <c r="E104" s="10">
        <f t="shared" si="9"/>
        <v>605.20000000000005</v>
      </c>
      <c r="F104" s="38">
        <f t="shared" si="2"/>
        <v>0</v>
      </c>
      <c r="G104" s="41">
        <f t="shared" si="3"/>
        <v>1</v>
      </c>
    </row>
    <row r="105" spans="1:7" x14ac:dyDescent="0.25">
      <c r="A105" s="42" t="s">
        <v>26</v>
      </c>
      <c r="B105" s="30" t="s">
        <v>27</v>
      </c>
      <c r="C105" s="63">
        <v>6981.9</v>
      </c>
      <c r="D105" s="63">
        <v>17.7</v>
      </c>
      <c r="E105" s="10">
        <f t="shared" si="9"/>
        <v>6981.9</v>
      </c>
      <c r="F105" s="38">
        <f t="shared" si="2"/>
        <v>0</v>
      </c>
      <c r="G105" s="41">
        <f t="shared" si="3"/>
        <v>1</v>
      </c>
    </row>
    <row r="106" spans="1:7" ht="25.5" hidden="1" x14ac:dyDescent="0.25">
      <c r="A106" s="42" t="s">
        <v>287</v>
      </c>
      <c r="B106" s="30" t="s">
        <v>288</v>
      </c>
      <c r="C106" s="63"/>
      <c r="D106" s="63"/>
      <c r="E106" s="10">
        <f t="shared" si="9"/>
        <v>0</v>
      </c>
      <c r="F106" s="38"/>
      <c r="G106" s="41" t="e">
        <f t="shared" si="3"/>
        <v>#DIV/0!</v>
      </c>
    </row>
    <row r="107" spans="1:7" ht="63.75" x14ac:dyDescent="0.25">
      <c r="A107" s="60" t="s">
        <v>28</v>
      </c>
      <c r="B107" s="30" t="s">
        <v>27</v>
      </c>
      <c r="C107" s="63">
        <v>0.7</v>
      </c>
      <c r="D107" s="63"/>
      <c r="E107" s="10">
        <f t="shared" si="9"/>
        <v>0.7</v>
      </c>
      <c r="F107" s="38"/>
      <c r="G107" s="41">
        <f t="shared" si="3"/>
        <v>1</v>
      </c>
    </row>
    <row r="108" spans="1:7" ht="38.25" x14ac:dyDescent="0.25">
      <c r="A108" s="42" t="s">
        <v>29</v>
      </c>
      <c r="B108" s="30" t="s">
        <v>27</v>
      </c>
      <c r="C108" s="63">
        <v>402.5</v>
      </c>
      <c r="D108" s="63"/>
      <c r="E108" s="10">
        <f t="shared" si="9"/>
        <v>402.5</v>
      </c>
      <c r="F108" s="38"/>
      <c r="G108" s="41">
        <f t="shared" si="3"/>
        <v>1</v>
      </c>
    </row>
    <row r="109" spans="1:7" ht="25.5" x14ac:dyDescent="0.25">
      <c r="A109" s="42" t="s">
        <v>30</v>
      </c>
      <c r="B109" s="30" t="s">
        <v>31</v>
      </c>
      <c r="C109" s="63">
        <v>326611.59999999998</v>
      </c>
      <c r="D109" s="63"/>
      <c r="E109" s="10">
        <f t="shared" si="9"/>
        <v>326611.59999999998</v>
      </c>
      <c r="F109" s="38"/>
      <c r="G109" s="41">
        <f t="shared" si="3"/>
        <v>1</v>
      </c>
    </row>
    <row r="110" spans="1:7" ht="25.5" x14ac:dyDescent="0.25">
      <c r="A110" s="42" t="s">
        <v>32</v>
      </c>
      <c r="B110" s="30" t="s">
        <v>31</v>
      </c>
      <c r="C110" s="63">
        <v>113127.3</v>
      </c>
      <c r="D110" s="63"/>
      <c r="E110" s="10">
        <f t="shared" si="9"/>
        <v>113127.3</v>
      </c>
      <c r="F110" s="38"/>
      <c r="G110" s="41">
        <f t="shared" si="3"/>
        <v>1</v>
      </c>
    </row>
    <row r="111" spans="1:7" x14ac:dyDescent="0.25">
      <c r="A111" s="2" t="s">
        <v>33</v>
      </c>
      <c r="B111" s="34" t="s">
        <v>34</v>
      </c>
      <c r="C111" s="33">
        <f>C112+C119+C123+C124+C125</f>
        <v>3319.4000000000005</v>
      </c>
      <c r="D111" s="63"/>
      <c r="E111" s="1">
        <f t="shared" si="9"/>
        <v>3319.4000000000005</v>
      </c>
      <c r="F111" s="54"/>
      <c r="G111" s="39">
        <f t="shared" si="3"/>
        <v>1</v>
      </c>
    </row>
    <row r="112" spans="1:7" ht="38.25" x14ac:dyDescent="0.25">
      <c r="A112" s="2" t="s">
        <v>35</v>
      </c>
      <c r="B112" s="34" t="s">
        <v>36</v>
      </c>
      <c r="C112" s="68">
        <f>SUM(C113:C118)</f>
        <v>2109.6000000000004</v>
      </c>
      <c r="D112" s="63"/>
      <c r="E112" s="1">
        <f t="shared" si="9"/>
        <v>2109.6000000000004</v>
      </c>
      <c r="F112" s="38"/>
      <c r="G112" s="39">
        <f t="shared" si="3"/>
        <v>1</v>
      </c>
    </row>
    <row r="113" spans="1:7" ht="51" x14ac:dyDescent="0.25">
      <c r="A113" s="42" t="s">
        <v>37</v>
      </c>
      <c r="B113" s="30" t="s">
        <v>38</v>
      </c>
      <c r="C113" s="69">
        <v>1555.7</v>
      </c>
      <c r="D113" s="63"/>
      <c r="E113" s="10">
        <f t="shared" si="9"/>
        <v>1555.7</v>
      </c>
      <c r="F113" s="38"/>
      <c r="G113" s="41">
        <f t="shared" si="3"/>
        <v>1</v>
      </c>
    </row>
    <row r="114" spans="1:7" ht="51" x14ac:dyDescent="0.25">
      <c r="A114" s="42" t="s">
        <v>39</v>
      </c>
      <c r="B114" s="30" t="s">
        <v>38</v>
      </c>
      <c r="C114" s="69">
        <v>85.5</v>
      </c>
      <c r="D114" s="63"/>
      <c r="E114" s="10">
        <f t="shared" si="9"/>
        <v>85.5</v>
      </c>
      <c r="F114" s="38"/>
      <c r="G114" s="41">
        <f t="shared" si="3"/>
        <v>1</v>
      </c>
    </row>
    <row r="115" spans="1:7" ht="76.5" x14ac:dyDescent="0.25">
      <c r="A115" s="60" t="s">
        <v>40</v>
      </c>
      <c r="B115" s="30" t="s">
        <v>38</v>
      </c>
      <c r="C115" s="69">
        <v>139.69999999999999</v>
      </c>
      <c r="D115" s="63"/>
      <c r="E115" s="10">
        <f t="shared" si="9"/>
        <v>139.69999999999999</v>
      </c>
      <c r="F115" s="38"/>
      <c r="G115" s="41">
        <f t="shared" si="3"/>
        <v>1</v>
      </c>
    </row>
    <row r="116" spans="1:7" ht="153" x14ac:dyDescent="0.25">
      <c r="A116" s="60" t="s">
        <v>41</v>
      </c>
      <c r="B116" s="70" t="s">
        <v>38</v>
      </c>
      <c r="C116" s="69">
        <v>216</v>
      </c>
      <c r="D116" s="63"/>
      <c r="E116" s="10">
        <f t="shared" si="9"/>
        <v>216</v>
      </c>
      <c r="F116" s="38"/>
      <c r="G116" s="41">
        <f t="shared" si="3"/>
        <v>1</v>
      </c>
    </row>
    <row r="117" spans="1:7" ht="51" x14ac:dyDescent="0.25">
      <c r="A117" s="51" t="s">
        <v>289</v>
      </c>
      <c r="B117" s="70" t="s">
        <v>38</v>
      </c>
      <c r="C117" s="69">
        <v>39.200000000000003</v>
      </c>
      <c r="D117" s="63"/>
      <c r="E117" s="10">
        <f t="shared" si="9"/>
        <v>39.200000000000003</v>
      </c>
      <c r="F117" s="38"/>
      <c r="G117" s="41">
        <f t="shared" si="3"/>
        <v>1</v>
      </c>
    </row>
    <row r="118" spans="1:7" ht="38.25" x14ac:dyDescent="0.25">
      <c r="A118" s="51" t="s">
        <v>42</v>
      </c>
      <c r="B118" s="70" t="s">
        <v>38</v>
      </c>
      <c r="C118" s="69">
        <v>73.5</v>
      </c>
      <c r="D118" s="63"/>
      <c r="E118" s="10">
        <f t="shared" si="9"/>
        <v>73.5</v>
      </c>
      <c r="F118" s="38"/>
      <c r="G118" s="41">
        <f t="shared" si="3"/>
        <v>1</v>
      </c>
    </row>
    <row r="119" spans="1:7" x14ac:dyDescent="0.25">
      <c r="A119" s="71" t="s">
        <v>290</v>
      </c>
      <c r="B119" s="34" t="s">
        <v>43</v>
      </c>
      <c r="C119" s="64">
        <f>C120+C121</f>
        <v>16.399999999999999</v>
      </c>
      <c r="D119" s="63"/>
      <c r="E119" s="1">
        <f t="shared" si="9"/>
        <v>16.399999999999999</v>
      </c>
      <c r="F119" s="38"/>
      <c r="G119" s="39">
        <f t="shared" si="3"/>
        <v>1</v>
      </c>
    </row>
    <row r="120" spans="1:7" ht="25.5" x14ac:dyDescent="0.25">
      <c r="A120" s="72" t="s">
        <v>44</v>
      </c>
      <c r="B120" s="30" t="s">
        <v>45</v>
      </c>
      <c r="C120" s="63">
        <v>8.1999999999999993</v>
      </c>
      <c r="D120" s="63"/>
      <c r="E120" s="10">
        <f t="shared" si="9"/>
        <v>8.1999999999999993</v>
      </c>
      <c r="F120" s="38"/>
      <c r="G120" s="41">
        <f t="shared" si="3"/>
        <v>1</v>
      </c>
    </row>
    <row r="121" spans="1:7" ht="38.25" x14ac:dyDescent="0.25">
      <c r="A121" s="72" t="s">
        <v>46</v>
      </c>
      <c r="B121" s="30" t="s">
        <v>45</v>
      </c>
      <c r="C121" s="63">
        <v>8.1999999999999993</v>
      </c>
      <c r="D121" s="63"/>
      <c r="E121" s="10">
        <f t="shared" si="9"/>
        <v>8.1999999999999993</v>
      </c>
      <c r="F121" s="38"/>
      <c r="G121" s="41">
        <f t="shared" si="3"/>
        <v>1</v>
      </c>
    </row>
    <row r="122" spans="1:7" hidden="1" x14ac:dyDescent="0.25">
      <c r="A122" s="72"/>
      <c r="B122" s="30"/>
      <c r="C122" s="63"/>
      <c r="D122" s="63"/>
      <c r="E122" s="10">
        <f t="shared" si="9"/>
        <v>0</v>
      </c>
      <c r="F122" s="38"/>
      <c r="G122" s="41" t="e">
        <f t="shared" si="3"/>
        <v>#DIV/0!</v>
      </c>
    </row>
    <row r="123" spans="1:7" ht="38.25" x14ac:dyDescent="0.25">
      <c r="A123" s="72" t="s">
        <v>291</v>
      </c>
      <c r="B123" s="30" t="s">
        <v>292</v>
      </c>
      <c r="C123" s="63">
        <v>100</v>
      </c>
      <c r="D123" s="63"/>
      <c r="E123" s="10">
        <f t="shared" si="9"/>
        <v>100</v>
      </c>
      <c r="F123" s="38"/>
      <c r="G123" s="41">
        <f t="shared" si="3"/>
        <v>1</v>
      </c>
    </row>
    <row r="124" spans="1:7" ht="51" x14ac:dyDescent="0.25">
      <c r="A124" s="72" t="s">
        <v>293</v>
      </c>
      <c r="B124" s="30" t="s">
        <v>294</v>
      </c>
      <c r="C124" s="63">
        <v>50</v>
      </c>
      <c r="D124" s="63"/>
      <c r="E124" s="10">
        <f t="shared" si="9"/>
        <v>50</v>
      </c>
      <c r="F124" s="38"/>
      <c r="G124" s="41">
        <f t="shared" si="3"/>
        <v>1</v>
      </c>
    </row>
    <row r="125" spans="1:7" x14ac:dyDescent="0.25">
      <c r="A125" s="71" t="s">
        <v>33</v>
      </c>
      <c r="B125" s="34" t="s">
        <v>295</v>
      </c>
      <c r="C125" s="64">
        <f>C126+C127</f>
        <v>1043.4000000000001</v>
      </c>
      <c r="D125" s="63"/>
      <c r="E125" s="1">
        <f t="shared" si="9"/>
        <v>1043.4000000000001</v>
      </c>
      <c r="F125" s="38"/>
      <c r="G125" s="39">
        <f t="shared" si="3"/>
        <v>1</v>
      </c>
    </row>
    <row r="126" spans="1:7" ht="38.25" x14ac:dyDescent="0.25">
      <c r="A126" s="72" t="s">
        <v>296</v>
      </c>
      <c r="B126" s="30" t="s">
        <v>297</v>
      </c>
      <c r="C126" s="63">
        <v>612.1</v>
      </c>
      <c r="D126" s="63"/>
      <c r="E126" s="10">
        <f t="shared" si="9"/>
        <v>612.1</v>
      </c>
      <c r="F126" s="38"/>
      <c r="G126" s="41">
        <f t="shared" si="3"/>
        <v>1</v>
      </c>
    </row>
    <row r="127" spans="1:7" ht="38.25" x14ac:dyDescent="0.25">
      <c r="A127" s="72" t="s">
        <v>298</v>
      </c>
      <c r="B127" s="30" t="s">
        <v>297</v>
      </c>
      <c r="C127" s="63">
        <v>431.3</v>
      </c>
      <c r="D127" s="63"/>
      <c r="E127" s="10">
        <f t="shared" si="9"/>
        <v>431.3</v>
      </c>
      <c r="F127" s="38"/>
      <c r="G127" s="41">
        <f t="shared" si="3"/>
        <v>1</v>
      </c>
    </row>
    <row r="128" spans="1:7" x14ac:dyDescent="0.25">
      <c r="A128" s="31" t="s">
        <v>299</v>
      </c>
      <c r="B128" s="31" t="s">
        <v>300</v>
      </c>
      <c r="C128" s="64">
        <f>C129</f>
        <v>2900</v>
      </c>
      <c r="D128" s="63"/>
      <c r="E128" s="1">
        <f t="shared" si="9"/>
        <v>2900</v>
      </c>
      <c r="F128" s="38"/>
      <c r="G128" s="39">
        <f t="shared" si="3"/>
        <v>1</v>
      </c>
    </row>
    <row r="129" spans="1:7" ht="25.5" x14ac:dyDescent="0.25">
      <c r="A129" s="51" t="s">
        <v>301</v>
      </c>
      <c r="B129" s="32" t="s">
        <v>302</v>
      </c>
      <c r="C129" s="63">
        <v>2900</v>
      </c>
      <c r="D129" s="63"/>
      <c r="E129" s="10">
        <f t="shared" si="9"/>
        <v>2900</v>
      </c>
      <c r="F129" s="38"/>
      <c r="G129" s="41">
        <f t="shared" si="3"/>
        <v>1</v>
      </c>
    </row>
    <row r="130" spans="1:7" x14ac:dyDescent="0.25">
      <c r="A130" s="76" t="s">
        <v>303</v>
      </c>
      <c r="B130" s="76"/>
      <c r="C130" s="33">
        <f>C74+C3</f>
        <v>787485.2</v>
      </c>
      <c r="D130" s="63"/>
      <c r="E130" s="33">
        <f>E74+E3</f>
        <v>780935.4</v>
      </c>
      <c r="F130" s="38"/>
      <c r="G130" s="39">
        <f t="shared" si="3"/>
        <v>0.99168263733718431</v>
      </c>
    </row>
    <row r="131" spans="1:7" hidden="1" x14ac:dyDescent="0.25">
      <c r="A131" s="5"/>
      <c r="B131" s="3"/>
      <c r="C131" s="4"/>
      <c r="D131" s="4"/>
      <c r="E131" s="4"/>
      <c r="F131" s="13"/>
      <c r="G131" s="25"/>
    </row>
    <row r="132" spans="1:7" hidden="1" x14ac:dyDescent="0.25">
      <c r="A132" s="11"/>
      <c r="B132" s="12"/>
      <c r="C132" s="17"/>
      <c r="D132" s="17"/>
      <c r="E132" s="17"/>
      <c r="F132" s="13"/>
      <c r="G132" s="16"/>
    </row>
    <row r="133" spans="1:7" hidden="1" x14ac:dyDescent="0.25">
      <c r="A133" s="11"/>
      <c r="B133" s="12"/>
      <c r="C133" s="17"/>
      <c r="D133" s="17"/>
      <c r="E133" s="17"/>
      <c r="F133" s="27"/>
      <c r="G133" s="16"/>
    </row>
    <row r="134" spans="1:7" hidden="1" x14ac:dyDescent="0.25">
      <c r="A134" s="11"/>
      <c r="B134" s="12"/>
      <c r="C134" s="17"/>
      <c r="D134" s="17"/>
      <c r="E134" s="17"/>
      <c r="F134" s="27"/>
      <c r="G134" s="16"/>
    </row>
    <row r="135" spans="1:7" hidden="1" x14ac:dyDescent="0.25">
      <c r="A135" s="11"/>
      <c r="B135" s="12"/>
      <c r="C135" s="17"/>
      <c r="D135" s="17"/>
      <c r="E135" s="17"/>
      <c r="F135" s="27"/>
      <c r="G135" s="16"/>
    </row>
    <row r="136" spans="1:7" hidden="1" x14ac:dyDescent="0.25">
      <c r="A136" s="11"/>
      <c r="B136" s="12"/>
      <c r="C136" s="17"/>
      <c r="D136" s="17"/>
      <c r="E136" s="17"/>
      <c r="F136" s="27"/>
      <c r="G136" s="16"/>
    </row>
    <row r="137" spans="1:7" hidden="1" x14ac:dyDescent="0.25">
      <c r="A137" s="11"/>
      <c r="B137" s="12"/>
      <c r="C137" s="17"/>
      <c r="D137" s="17"/>
      <c r="E137" s="17"/>
      <c r="F137" s="27"/>
      <c r="G137" s="16"/>
    </row>
    <row r="138" spans="1:7" hidden="1" x14ac:dyDescent="0.25">
      <c r="A138" s="11"/>
      <c r="B138" s="12"/>
      <c r="C138" s="17"/>
      <c r="D138" s="17"/>
      <c r="E138" s="17"/>
      <c r="F138" s="27"/>
      <c r="G138" s="16"/>
    </row>
    <row r="139" spans="1:7" ht="23.25" customHeight="1" x14ac:dyDescent="0.25">
      <c r="A139" s="18"/>
      <c r="B139" s="18"/>
      <c r="C139" s="19"/>
      <c r="D139" s="18"/>
      <c r="E139" s="18"/>
      <c r="G139" s="18"/>
    </row>
    <row r="140" spans="1:7" x14ac:dyDescent="0.25">
      <c r="A140" s="20" t="s">
        <v>155</v>
      </c>
      <c r="B140" s="21" t="s">
        <v>156</v>
      </c>
      <c r="C140" s="22"/>
      <c r="D140" s="23"/>
      <c r="E140" s="24"/>
      <c r="G140" s="18"/>
    </row>
    <row r="141" spans="1:7" ht="25.5" x14ac:dyDescent="0.25">
      <c r="A141" s="72" t="s">
        <v>157</v>
      </c>
      <c r="B141" s="72" t="s">
        <v>158</v>
      </c>
      <c r="C141" s="72">
        <v>2060</v>
      </c>
      <c r="D141" s="72"/>
      <c r="E141" s="72">
        <v>2243</v>
      </c>
      <c r="F141" s="72"/>
      <c r="G141" s="77">
        <f>E141/C141</f>
        <v>1.0888349514563107</v>
      </c>
    </row>
    <row r="142" spans="1:7" ht="38.25" x14ac:dyDescent="0.25">
      <c r="A142" s="72" t="s">
        <v>159</v>
      </c>
      <c r="B142" s="72" t="s">
        <v>160</v>
      </c>
      <c r="C142" s="72">
        <v>1712.4</v>
      </c>
      <c r="D142" s="72"/>
      <c r="E142" s="72">
        <v>1857.2</v>
      </c>
      <c r="F142" s="72"/>
      <c r="G142" s="77">
        <f t="shared" ref="G142:G180" si="11">E142/C142</f>
        <v>1.0845596823172157</v>
      </c>
    </row>
    <row r="143" spans="1:7" ht="38.25" x14ac:dyDescent="0.25">
      <c r="A143" s="72" t="s">
        <v>161</v>
      </c>
      <c r="B143" s="72" t="s">
        <v>162</v>
      </c>
      <c r="C143" s="72">
        <v>30912.1</v>
      </c>
      <c r="D143" s="72"/>
      <c r="E143" s="72">
        <v>33912.1</v>
      </c>
      <c r="F143" s="72"/>
      <c r="G143" s="77">
        <f t="shared" si="11"/>
        <v>1.0970493754872688</v>
      </c>
    </row>
    <row r="144" spans="1:7" x14ac:dyDescent="0.25">
      <c r="A144" s="72" t="s">
        <v>163</v>
      </c>
      <c r="B144" s="72" t="s">
        <v>164</v>
      </c>
      <c r="C144" s="72">
        <v>8.4</v>
      </c>
      <c r="D144" s="72"/>
      <c r="E144" s="72">
        <v>8.4</v>
      </c>
      <c r="F144" s="72"/>
      <c r="G144" s="77">
        <f t="shared" si="11"/>
        <v>1</v>
      </c>
    </row>
    <row r="145" spans="1:7" ht="25.5" x14ac:dyDescent="0.25">
      <c r="A145" s="72" t="s">
        <v>165</v>
      </c>
      <c r="B145" s="72" t="s">
        <v>166</v>
      </c>
      <c r="C145" s="72">
        <v>9821.1</v>
      </c>
      <c r="D145" s="72"/>
      <c r="E145" s="72">
        <v>10821.1</v>
      </c>
      <c r="F145" s="72"/>
      <c r="G145" s="77">
        <f t="shared" si="11"/>
        <v>1.101821588213133</v>
      </c>
    </row>
    <row r="146" spans="1:7" hidden="1" x14ac:dyDescent="0.25">
      <c r="A146" s="72" t="s">
        <v>167</v>
      </c>
      <c r="B146" s="72" t="s">
        <v>230</v>
      </c>
      <c r="C146" s="72"/>
      <c r="D146" s="72"/>
      <c r="E146" s="72"/>
      <c r="F146" s="72"/>
      <c r="G146" s="77" t="e">
        <f t="shared" si="11"/>
        <v>#DIV/0!</v>
      </c>
    </row>
    <row r="147" spans="1:7" x14ac:dyDescent="0.25">
      <c r="A147" s="72" t="s">
        <v>231</v>
      </c>
      <c r="B147" s="72" t="s">
        <v>168</v>
      </c>
      <c r="C147" s="72">
        <v>38.1</v>
      </c>
      <c r="D147" s="72"/>
      <c r="E147" s="72">
        <v>38.1</v>
      </c>
      <c r="F147" s="72"/>
      <c r="G147" s="77">
        <f t="shared" si="11"/>
        <v>1</v>
      </c>
    </row>
    <row r="148" spans="1:7" x14ac:dyDescent="0.25">
      <c r="A148" s="72" t="s">
        <v>169</v>
      </c>
      <c r="B148" s="72" t="s">
        <v>170</v>
      </c>
      <c r="C148" s="72">
        <v>200</v>
      </c>
      <c r="D148" s="72"/>
      <c r="E148" s="72">
        <v>0</v>
      </c>
      <c r="F148" s="72"/>
      <c r="G148" s="77">
        <f t="shared" si="11"/>
        <v>0</v>
      </c>
    </row>
    <row r="149" spans="1:7" x14ac:dyDescent="0.25">
      <c r="A149" s="72" t="s">
        <v>171</v>
      </c>
      <c r="B149" s="72" t="s">
        <v>172</v>
      </c>
      <c r="C149" s="72">
        <v>5563.4</v>
      </c>
      <c r="D149" s="72"/>
      <c r="E149" s="72">
        <v>5663.4</v>
      </c>
      <c r="F149" s="72"/>
      <c r="G149" s="77">
        <f t="shared" si="11"/>
        <v>1.0179746198367905</v>
      </c>
    </row>
    <row r="150" spans="1:7" x14ac:dyDescent="0.25">
      <c r="A150" s="72" t="s">
        <v>173</v>
      </c>
      <c r="B150" s="72" t="s">
        <v>234</v>
      </c>
      <c r="C150" s="72">
        <v>50</v>
      </c>
      <c r="D150" s="72"/>
      <c r="E150" s="72">
        <v>50</v>
      </c>
      <c r="F150" s="72"/>
      <c r="G150" s="77">
        <f t="shared" si="11"/>
        <v>1</v>
      </c>
    </row>
    <row r="151" spans="1:7" ht="23.25" customHeight="1" x14ac:dyDescent="0.25">
      <c r="A151" s="72" t="s">
        <v>235</v>
      </c>
      <c r="B151" s="72" t="s">
        <v>232</v>
      </c>
      <c r="C151" s="72">
        <v>127</v>
      </c>
      <c r="D151" s="72"/>
      <c r="E151" s="72">
        <v>127</v>
      </c>
      <c r="F151" s="72"/>
      <c r="G151" s="77">
        <f t="shared" si="11"/>
        <v>1</v>
      </c>
    </row>
    <row r="152" spans="1:7" x14ac:dyDescent="0.25">
      <c r="A152" s="72" t="s">
        <v>174</v>
      </c>
      <c r="B152" s="72" t="s">
        <v>175</v>
      </c>
      <c r="C152" s="72">
        <v>602.5</v>
      </c>
      <c r="D152" s="72"/>
      <c r="E152" s="72">
        <v>602.5</v>
      </c>
      <c r="F152" s="72"/>
      <c r="G152" s="77">
        <f t="shared" si="11"/>
        <v>1</v>
      </c>
    </row>
    <row r="153" spans="1:7" hidden="1" x14ac:dyDescent="0.25">
      <c r="A153" s="72" t="s">
        <v>176</v>
      </c>
      <c r="B153" s="72" t="s">
        <v>177</v>
      </c>
      <c r="C153" s="72"/>
      <c r="D153" s="72"/>
      <c r="E153" s="72"/>
      <c r="F153" s="72"/>
      <c r="G153" s="77" t="e">
        <f t="shared" si="11"/>
        <v>#DIV/0!</v>
      </c>
    </row>
    <row r="154" spans="1:7" x14ac:dyDescent="0.25">
      <c r="A154" s="72" t="s">
        <v>178</v>
      </c>
      <c r="B154" s="72" t="s">
        <v>179</v>
      </c>
      <c r="C154" s="72">
        <v>95603.9</v>
      </c>
      <c r="D154" s="72"/>
      <c r="E154" s="72">
        <v>95603.9</v>
      </c>
      <c r="F154" s="72"/>
      <c r="G154" s="77">
        <f t="shared" si="11"/>
        <v>1</v>
      </c>
    </row>
    <row r="155" spans="1:7" hidden="1" x14ac:dyDescent="0.25">
      <c r="A155" s="72" t="s">
        <v>180</v>
      </c>
      <c r="B155" s="72" t="s">
        <v>181</v>
      </c>
      <c r="C155" s="72">
        <v>0</v>
      </c>
      <c r="D155" s="72"/>
      <c r="E155" s="72"/>
      <c r="F155" s="72"/>
      <c r="G155" s="77" t="e">
        <f t="shared" si="11"/>
        <v>#DIV/0!</v>
      </c>
    </row>
    <row r="156" spans="1:7" x14ac:dyDescent="0.25">
      <c r="A156" s="72" t="s">
        <v>182</v>
      </c>
      <c r="B156" s="72" t="s">
        <v>183</v>
      </c>
      <c r="C156" s="72">
        <v>3254.7</v>
      </c>
      <c r="D156" s="72"/>
      <c r="E156" s="72">
        <v>3254.7</v>
      </c>
      <c r="F156" s="72"/>
      <c r="G156" s="77">
        <f t="shared" si="11"/>
        <v>1</v>
      </c>
    </row>
    <row r="157" spans="1:7" x14ac:dyDescent="0.25">
      <c r="A157" s="72" t="s">
        <v>184</v>
      </c>
      <c r="B157" s="72" t="s">
        <v>185</v>
      </c>
      <c r="C157" s="72">
        <v>700</v>
      </c>
      <c r="D157" s="72"/>
      <c r="E157" s="72">
        <v>700</v>
      </c>
      <c r="F157" s="72"/>
      <c r="G157" s="77">
        <f t="shared" si="11"/>
        <v>1</v>
      </c>
    </row>
    <row r="158" spans="1:7" hidden="1" x14ac:dyDescent="0.25">
      <c r="A158" s="72" t="s">
        <v>186</v>
      </c>
      <c r="B158" s="72" t="s">
        <v>187</v>
      </c>
      <c r="C158" s="72"/>
      <c r="D158" s="72"/>
      <c r="E158" s="72"/>
      <c r="F158" s="72"/>
      <c r="G158" s="77" t="e">
        <f t="shared" si="11"/>
        <v>#DIV/0!</v>
      </c>
    </row>
    <row r="159" spans="1:7" x14ac:dyDescent="0.25">
      <c r="A159" s="72" t="s">
        <v>188</v>
      </c>
      <c r="B159" s="72" t="s">
        <v>189</v>
      </c>
      <c r="C159" s="72">
        <v>50</v>
      </c>
      <c r="D159" s="72"/>
      <c r="E159" s="72">
        <v>50</v>
      </c>
      <c r="F159" s="72"/>
      <c r="G159" s="77">
        <f t="shared" si="11"/>
        <v>1</v>
      </c>
    </row>
    <row r="160" spans="1:7" x14ac:dyDescent="0.25">
      <c r="A160" s="72" t="s">
        <v>190</v>
      </c>
      <c r="B160" s="72" t="s">
        <v>191</v>
      </c>
      <c r="C160" s="72">
        <v>133337.1</v>
      </c>
      <c r="D160" s="72"/>
      <c r="E160" s="72">
        <v>133337.1</v>
      </c>
      <c r="F160" s="72"/>
      <c r="G160" s="77">
        <f t="shared" si="11"/>
        <v>1</v>
      </c>
    </row>
    <row r="161" spans="1:7" x14ac:dyDescent="0.25">
      <c r="A161" s="72" t="s">
        <v>192</v>
      </c>
      <c r="B161" s="72" t="s">
        <v>193</v>
      </c>
      <c r="C161" s="72">
        <v>399502.1</v>
      </c>
      <c r="D161" s="72"/>
      <c r="E161" s="72">
        <f>412502.1+1150</f>
        <v>413652.1</v>
      </c>
      <c r="F161" s="72"/>
      <c r="G161" s="77">
        <f>E161/C161</f>
        <v>1.0354190879096756</v>
      </c>
    </row>
    <row r="162" spans="1:7" x14ac:dyDescent="0.25">
      <c r="A162" s="72" t="s">
        <v>194</v>
      </c>
      <c r="B162" s="72" t="s">
        <v>195</v>
      </c>
      <c r="C162" s="72">
        <v>8654.6</v>
      </c>
      <c r="D162" s="72"/>
      <c r="E162" s="72">
        <f>8654.6+150</f>
        <v>8804.6</v>
      </c>
      <c r="F162" s="72"/>
      <c r="G162" s="77">
        <f t="shared" si="11"/>
        <v>1.0173318235389273</v>
      </c>
    </row>
    <row r="163" spans="1:7" x14ac:dyDescent="0.25">
      <c r="A163" s="72" t="s">
        <v>196</v>
      </c>
      <c r="B163" s="72" t="s">
        <v>197</v>
      </c>
      <c r="C163" s="72">
        <v>14260.9</v>
      </c>
      <c r="D163" s="72"/>
      <c r="E163" s="72">
        <f>14260.9+1000+300</f>
        <v>15560.9</v>
      </c>
      <c r="F163" s="72"/>
      <c r="G163" s="77">
        <f t="shared" si="11"/>
        <v>1.0911583420401236</v>
      </c>
    </row>
    <row r="164" spans="1:7" x14ac:dyDescent="0.25">
      <c r="A164" s="72" t="s">
        <v>198</v>
      </c>
      <c r="B164" s="72" t="s">
        <v>199</v>
      </c>
      <c r="C164" s="72">
        <v>21261.3</v>
      </c>
      <c r="D164" s="72"/>
      <c r="E164" s="72">
        <f>21261.3+1853</f>
        <v>23114.3</v>
      </c>
      <c r="F164" s="72"/>
      <c r="G164" s="77">
        <f t="shared" si="11"/>
        <v>1.0871536547624088</v>
      </c>
    </row>
    <row r="165" spans="1:7" ht="25.5" x14ac:dyDescent="0.25">
      <c r="A165" s="72" t="s">
        <v>200</v>
      </c>
      <c r="B165" s="72" t="s">
        <v>201</v>
      </c>
      <c r="C165" s="72">
        <v>12096.9</v>
      </c>
      <c r="D165" s="72"/>
      <c r="E165" s="72">
        <f>12096.9+1150</f>
        <v>13246.9</v>
      </c>
      <c r="F165" s="72"/>
      <c r="G165" s="77">
        <f t="shared" si="11"/>
        <v>1.0950656779836156</v>
      </c>
    </row>
    <row r="166" spans="1:7" hidden="1" x14ac:dyDescent="0.25">
      <c r="A166" s="72" t="s">
        <v>202</v>
      </c>
      <c r="B166" s="72" t="s">
        <v>203</v>
      </c>
      <c r="C166" s="72"/>
      <c r="D166" s="72"/>
      <c r="E166" s="72"/>
      <c r="F166" s="72"/>
      <c r="G166" s="77" t="e">
        <f t="shared" si="11"/>
        <v>#DIV/0!</v>
      </c>
    </row>
    <row r="167" spans="1:7" hidden="1" x14ac:dyDescent="0.25">
      <c r="A167" s="72" t="s">
        <v>204</v>
      </c>
      <c r="B167" s="72" t="s">
        <v>205</v>
      </c>
      <c r="C167" s="72"/>
      <c r="D167" s="72"/>
      <c r="E167" s="72"/>
      <c r="F167" s="72"/>
      <c r="G167" s="77" t="e">
        <f t="shared" si="11"/>
        <v>#DIV/0!</v>
      </c>
    </row>
    <row r="168" spans="1:7" hidden="1" x14ac:dyDescent="0.25">
      <c r="A168" s="72" t="s">
        <v>206</v>
      </c>
      <c r="B168" s="72" t="s">
        <v>207</v>
      </c>
      <c r="C168" s="72"/>
      <c r="D168" s="72"/>
      <c r="E168" s="72"/>
      <c r="F168" s="72"/>
      <c r="G168" s="77" t="e">
        <f t="shared" si="11"/>
        <v>#DIV/0!</v>
      </c>
    </row>
    <row r="169" spans="1:7" x14ac:dyDescent="0.25">
      <c r="A169" s="72" t="s">
        <v>208</v>
      </c>
      <c r="B169" s="72" t="s">
        <v>209</v>
      </c>
      <c r="C169" s="72">
        <v>200</v>
      </c>
      <c r="D169" s="72"/>
      <c r="E169" s="72">
        <v>200</v>
      </c>
      <c r="F169" s="72"/>
      <c r="G169" s="77">
        <f t="shared" si="11"/>
        <v>1</v>
      </c>
    </row>
    <row r="170" spans="1:7" ht="25.5" hidden="1" x14ac:dyDescent="0.25">
      <c r="A170" s="72" t="s">
        <v>210</v>
      </c>
      <c r="B170" s="72" t="s">
        <v>211</v>
      </c>
      <c r="C170" s="72"/>
      <c r="D170" s="72"/>
      <c r="E170" s="72"/>
      <c r="F170" s="72"/>
      <c r="G170" s="77" t="e">
        <f t="shared" si="11"/>
        <v>#DIV/0!</v>
      </c>
    </row>
    <row r="171" spans="1:7" x14ac:dyDescent="0.25">
      <c r="A171" s="72" t="s">
        <v>212</v>
      </c>
      <c r="B171" s="72" t="s">
        <v>213</v>
      </c>
      <c r="C171" s="72">
        <v>2480</v>
      </c>
      <c r="D171" s="72"/>
      <c r="E171" s="72">
        <v>3580</v>
      </c>
      <c r="F171" s="72"/>
      <c r="G171" s="77">
        <f t="shared" si="11"/>
        <v>1.4435483870967742</v>
      </c>
    </row>
    <row r="172" spans="1:7" x14ac:dyDescent="0.25">
      <c r="A172" s="72" t="s">
        <v>214</v>
      </c>
      <c r="B172" s="72" t="s">
        <v>215</v>
      </c>
      <c r="C172" s="72">
        <v>30954.799999999999</v>
      </c>
      <c r="D172" s="72"/>
      <c r="E172" s="72">
        <v>30954.799999999999</v>
      </c>
      <c r="F172" s="72"/>
      <c r="G172" s="77">
        <f t="shared" si="11"/>
        <v>1</v>
      </c>
    </row>
    <row r="173" spans="1:7" x14ac:dyDescent="0.25">
      <c r="A173" s="72" t="s">
        <v>216</v>
      </c>
      <c r="B173" s="72" t="s">
        <v>233</v>
      </c>
      <c r="C173" s="72">
        <v>6981.9</v>
      </c>
      <c r="D173" s="72"/>
      <c r="E173" s="72">
        <v>6981.9</v>
      </c>
      <c r="F173" s="72"/>
      <c r="G173" s="77">
        <f t="shared" si="11"/>
        <v>1</v>
      </c>
    </row>
    <row r="174" spans="1:7" x14ac:dyDescent="0.25">
      <c r="A174" s="72" t="s">
        <v>217</v>
      </c>
      <c r="B174" s="72" t="s">
        <v>218</v>
      </c>
      <c r="C174" s="72">
        <v>1289.2</v>
      </c>
      <c r="D174" s="72"/>
      <c r="E174" s="72">
        <v>1289.2</v>
      </c>
      <c r="F174" s="72"/>
      <c r="G174" s="77">
        <f t="shared" si="11"/>
        <v>1</v>
      </c>
    </row>
    <row r="175" spans="1:7" x14ac:dyDescent="0.25">
      <c r="A175" s="72" t="s">
        <v>219</v>
      </c>
      <c r="B175" s="72" t="s">
        <v>220</v>
      </c>
      <c r="C175" s="72">
        <v>630.70000000000005</v>
      </c>
      <c r="D175" s="72"/>
      <c r="E175" s="72">
        <v>630.70000000000005</v>
      </c>
      <c r="F175" s="72"/>
      <c r="G175" s="77">
        <f t="shared" si="11"/>
        <v>1</v>
      </c>
    </row>
    <row r="176" spans="1:7" x14ac:dyDescent="0.25">
      <c r="A176" s="72" t="s">
        <v>171</v>
      </c>
      <c r="B176" s="72" t="s">
        <v>221</v>
      </c>
      <c r="C176" s="72">
        <v>245</v>
      </c>
      <c r="D176" s="72"/>
      <c r="E176" s="72">
        <v>245</v>
      </c>
      <c r="F176" s="72"/>
      <c r="G176" s="77">
        <f t="shared" si="11"/>
        <v>1</v>
      </c>
    </row>
    <row r="177" spans="1:7" ht="25.5" x14ac:dyDescent="0.25">
      <c r="A177" s="72" t="s">
        <v>222</v>
      </c>
      <c r="B177" s="72" t="s">
        <v>223</v>
      </c>
      <c r="C177" s="72">
        <v>12086</v>
      </c>
      <c r="D177" s="72"/>
      <c r="E177" s="72">
        <v>12086</v>
      </c>
      <c r="F177" s="72"/>
      <c r="G177" s="77">
        <f t="shared" si="11"/>
        <v>1</v>
      </c>
    </row>
    <row r="178" spans="1:7" hidden="1" x14ac:dyDescent="0.25">
      <c r="A178" s="72" t="s">
        <v>224</v>
      </c>
      <c r="B178" s="72" t="s">
        <v>225</v>
      </c>
      <c r="C178" s="72"/>
      <c r="D178" s="72"/>
      <c r="E178" s="72"/>
      <c r="F178" s="72"/>
      <c r="G178" s="77" t="e">
        <f t="shared" si="11"/>
        <v>#DIV/0!</v>
      </c>
    </row>
    <row r="179" spans="1:7" x14ac:dyDescent="0.25">
      <c r="A179" s="72" t="s">
        <v>226</v>
      </c>
      <c r="B179" s="72" t="s">
        <v>227</v>
      </c>
      <c r="C179" s="72">
        <v>500</v>
      </c>
      <c r="D179" s="72"/>
      <c r="E179" s="72">
        <v>500</v>
      </c>
      <c r="F179" s="72"/>
      <c r="G179" s="77">
        <f t="shared" si="11"/>
        <v>1</v>
      </c>
    </row>
    <row r="180" spans="1:7" x14ac:dyDescent="0.25">
      <c r="A180" s="78" t="s">
        <v>228</v>
      </c>
      <c r="B180" s="35" t="s">
        <v>229</v>
      </c>
      <c r="C180" s="79">
        <f>C141+C142+C143+C145+C147+C148+C149+C150+C151+C152+C153+C154+C155+C156+C157+C159+C160+C161+C162+C163+C164+C165+C169+C171+C172+C173+C174+C175+C176+C177+C179</f>
        <v>795175.70000000007</v>
      </c>
      <c r="D180" s="79">
        <f t="shared" ref="D180:E180" si="12">D141+D142+D143+D145+D147+D148+D149+D150+D151+D152+D153+D154+D155+D156+D157+D159+D160+D161+D162+D163+D164+D165+D169+D171+D172+D173+D174+D175+D176+D177+D179</f>
        <v>0</v>
      </c>
      <c r="E180" s="79">
        <f t="shared" si="12"/>
        <v>819106.5</v>
      </c>
      <c r="F180" s="80"/>
      <c r="G180" s="81">
        <f t="shared" si="11"/>
        <v>1.0300949840393763</v>
      </c>
    </row>
  </sheetData>
  <mergeCells count="2">
    <mergeCell ref="A1:G1"/>
    <mergeCell ref="A130:B130"/>
  </mergeCells>
  <pageMargins left="0" right="0" top="0.15748031496062992" bottom="0" header="0.31496062992125984" footer="0.31496062992125984"/>
  <pageSetup paperSize="9" scale="70"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2016-11-26T04:06:52Z</dcterms:modified>
</cp:coreProperties>
</file>